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gistea.sharepoint.com/sites/Rapportering/Delade dokument/2023 Q4/Rapport/"/>
    </mc:Choice>
  </mc:AlternateContent>
  <xr:revisionPtr revIDLastSave="2355" documentId="8_{98D0E750-4AA7-4C8C-85F5-312F3F405490}" xr6:coauthVersionLast="47" xr6:coauthVersionMax="47" xr10:uidLastSave="{5B7CFB1E-BDB9-4378-8CD6-A4D5113B3727}"/>
  <bookViews>
    <workbookView xWindow="-120" yWindow="-120" windowWidth="38640" windowHeight="2112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2" l="1"/>
  <c r="D55" i="2"/>
  <c r="H7" i="2"/>
  <c r="H8" i="2"/>
  <c r="Q7" i="2" l="1"/>
  <c r="D59" i="2"/>
  <c r="D7" i="2" l="1"/>
  <c r="D9" i="2" l="1"/>
  <c r="W39" i="2"/>
  <c r="W38" i="2"/>
  <c r="V38" i="2"/>
  <c r="T38" i="2"/>
  <c r="S38" i="2"/>
  <c r="Q11" i="2" l="1"/>
  <c r="E57" i="2"/>
  <c r="G73" i="2"/>
  <c r="Q15" i="2" l="1"/>
  <c r="Q20" i="2" s="1"/>
  <c r="Q28" i="2" s="1"/>
  <c r="Q26" i="2"/>
  <c r="D49" i="2"/>
  <c r="Q27" i="2" l="1"/>
  <c r="E58" i="2"/>
  <c r="E59" i="2" s="1"/>
  <c r="D73" i="2" l="1"/>
  <c r="D74" i="2"/>
  <c r="D67" i="2"/>
  <c r="D62" i="2"/>
  <c r="D41" i="2"/>
  <c r="E41" i="2"/>
  <c r="H57" i="2" l="1"/>
  <c r="G57" i="2"/>
  <c r="F57" i="2"/>
  <c r="F55" i="2"/>
  <c r="F59" i="2" s="1"/>
  <c r="G55" i="2"/>
  <c r="G59" i="2" s="1"/>
  <c r="H55" i="2"/>
  <c r="H59" i="2" s="1"/>
  <c r="I55" i="2"/>
  <c r="I59" i="2" s="1"/>
  <c r="J55" i="2"/>
  <c r="J59" i="2" s="1"/>
  <c r="K55" i="2"/>
  <c r="K59" i="2" s="1"/>
  <c r="L55" i="2"/>
  <c r="L59" i="2" s="1"/>
  <c r="E73" i="2" l="1"/>
  <c r="F73" i="2"/>
  <c r="H73" i="2"/>
  <c r="H75" i="2" s="1"/>
  <c r="I73" i="2"/>
  <c r="J73" i="2"/>
  <c r="K73" i="2"/>
  <c r="E74" i="2"/>
  <c r="F74" i="2"/>
  <c r="F75" i="2" s="1"/>
  <c r="G74" i="2"/>
  <c r="H74" i="2"/>
  <c r="I74" i="2"/>
  <c r="J74" i="2"/>
  <c r="K74" i="2"/>
  <c r="E20" i="2"/>
  <c r="D75" i="2"/>
  <c r="F41" i="2"/>
  <c r="G41" i="2"/>
  <c r="H41" i="2"/>
  <c r="I41" i="2"/>
  <c r="J41" i="2"/>
  <c r="K41" i="2"/>
  <c r="L41" i="2"/>
  <c r="D46" i="2"/>
  <c r="D15" i="2"/>
  <c r="D20" i="2"/>
  <c r="D25" i="2"/>
  <c r="D30" i="2"/>
  <c r="D35" i="2"/>
  <c r="D52" i="2"/>
  <c r="D64" i="2"/>
  <c r="D70" i="2"/>
  <c r="J20" i="2"/>
  <c r="K20" i="2"/>
  <c r="L20" i="2"/>
  <c r="I20" i="2"/>
  <c r="H20" i="2"/>
  <c r="G20" i="2"/>
  <c r="F20" i="2"/>
  <c r="T39" i="2"/>
  <c r="S39" i="2"/>
  <c r="R30" i="2"/>
  <c r="R11" i="2"/>
  <c r="R15" i="2" s="1"/>
  <c r="R20" i="2" s="1"/>
  <c r="E70" i="2"/>
  <c r="E64" i="2"/>
  <c r="E52" i="2"/>
  <c r="E46" i="2"/>
  <c r="E35" i="2"/>
  <c r="E30" i="2"/>
  <c r="E25" i="2"/>
  <c r="E15" i="2"/>
  <c r="E9" i="2"/>
  <c r="F24" i="2"/>
  <c r="F25" i="2" s="1"/>
  <c r="S30" i="2"/>
  <c r="F34" i="2"/>
  <c r="F35" i="2" s="1"/>
  <c r="F45" i="2"/>
  <c r="F46" i="2" s="1"/>
  <c r="F69" i="2"/>
  <c r="F70" i="2" s="1"/>
  <c r="G69" i="2"/>
  <c r="G70" i="2" s="1"/>
  <c r="S11" i="2"/>
  <c r="F64" i="2"/>
  <c r="F52" i="2"/>
  <c r="F30" i="2"/>
  <c r="F15" i="2"/>
  <c r="F9" i="2"/>
  <c r="G64" i="2"/>
  <c r="G52" i="2"/>
  <c r="G9" i="2"/>
  <c r="G45" i="2"/>
  <c r="G46" i="2" s="1"/>
  <c r="G34" i="2"/>
  <c r="G35" i="2" s="1"/>
  <c r="G30" i="2"/>
  <c r="G24" i="2"/>
  <c r="G25" i="2" s="1"/>
  <c r="G15" i="2"/>
  <c r="T30" i="2"/>
  <c r="T11" i="2"/>
  <c r="T15" i="2" s="1"/>
  <c r="K75" i="2" l="1"/>
  <c r="J75" i="2"/>
  <c r="E75" i="2"/>
  <c r="G75" i="2"/>
  <c r="I75" i="2"/>
  <c r="R27" i="2"/>
  <c r="R28" i="2"/>
  <c r="R26" i="2"/>
  <c r="S26" i="2"/>
  <c r="S15" i="2"/>
  <c r="T26" i="2"/>
  <c r="T20" i="2"/>
  <c r="T28" i="2" s="1"/>
  <c r="T27" i="2"/>
  <c r="S20" i="2" l="1"/>
  <c r="S28" i="2" s="1"/>
  <c r="S27" i="2"/>
  <c r="W19" i="2"/>
  <c r="X19" i="2"/>
  <c r="Y19" i="2"/>
  <c r="AB19" i="2"/>
  <c r="Z19" i="2"/>
  <c r="AC19" i="2"/>
  <c r="V39" i="2" l="1"/>
  <c r="H34" i="2" l="1"/>
  <c r="H35" i="2" s="1"/>
  <c r="H45" i="2"/>
  <c r="H46" i="2" s="1"/>
  <c r="H69" i="2"/>
  <c r="H70" i="2" s="1"/>
  <c r="H64" i="2"/>
  <c r="H52" i="2"/>
  <c r="H30" i="2"/>
  <c r="H24" i="2"/>
  <c r="H25" i="2" s="1"/>
  <c r="H15" i="2"/>
  <c r="H9" i="2"/>
  <c r="W11" i="2"/>
  <c r="W15" i="2" s="1"/>
  <c r="Y11" i="2"/>
  <c r="Y26" i="2" s="1"/>
  <c r="AB11" i="2"/>
  <c r="AB26" i="2" s="1"/>
  <c r="Z11" i="2"/>
  <c r="Z26" i="2" s="1"/>
  <c r="AC11" i="2"/>
  <c r="AC26" i="2" s="1"/>
  <c r="AA11" i="2"/>
  <c r="AA15" i="2" s="1"/>
  <c r="AA27" i="2" s="1"/>
  <c r="V30" i="2"/>
  <c r="V17" i="2"/>
  <c r="V13" i="2"/>
  <c r="V10" i="2"/>
  <c r="V19" i="2" s="1"/>
  <c r="V7" i="2"/>
  <c r="I33" i="2"/>
  <c r="V11" i="2" l="1"/>
  <c r="V15" i="2" s="1"/>
  <c r="V20" i="2" s="1"/>
  <c r="V28" i="2" s="1"/>
  <c r="AB15" i="2"/>
  <c r="AB27" i="2" s="1"/>
  <c r="AA20" i="2"/>
  <c r="AA28" i="2" s="1"/>
  <c r="Y15" i="2"/>
  <c r="Y27" i="2" s="1"/>
  <c r="AA26" i="2"/>
  <c r="AC15" i="2"/>
  <c r="Z15" i="2"/>
  <c r="W27" i="2"/>
  <c r="W20" i="2"/>
  <c r="W28" i="2" s="1"/>
  <c r="W26" i="2"/>
  <c r="I30" i="2"/>
  <c r="AB20" i="2" l="1"/>
  <c r="AB28" i="2" s="1"/>
  <c r="Y20" i="2"/>
  <c r="Y28" i="2" s="1"/>
  <c r="V26" i="2"/>
  <c r="V27" i="2"/>
  <c r="Z27" i="2"/>
  <c r="Z20" i="2"/>
  <c r="Z28" i="2" s="1"/>
  <c r="AC27" i="2"/>
  <c r="AC20" i="2"/>
  <c r="AC28" i="2" s="1"/>
  <c r="I70" i="2"/>
  <c r="I52" i="2"/>
  <c r="I9" i="2" l="1"/>
  <c r="I25" i="2" l="1"/>
  <c r="I64" i="2" l="1"/>
  <c r="I46" i="2"/>
  <c r="I35" i="2" l="1"/>
  <c r="I15" i="2" l="1"/>
  <c r="J52" i="2" l="1"/>
  <c r="J46" i="2" l="1"/>
</calcChain>
</file>

<file path=xl/sharedStrings.xml><?xml version="1.0" encoding="utf-8"?>
<sst xmlns="http://schemas.openxmlformats.org/spreadsheetml/2006/main" count="232" uniqueCount="138">
  <si>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</si>
  <si>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</si>
  <si>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</si>
  <si>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</si>
  <si>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</si>
  <si>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</si>
  <si>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</si>
  <si>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</si>
  <si>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</si>
  <si>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</si>
  <si>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</si>
  <si>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</si>
  <si>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</si>
  <si>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</si>
  <si>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</si>
  <si>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</si>
  <si>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</si>
  <si>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</si>
  <si>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</si>
  <si>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</si>
  <si>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</si>
  <si>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</si>
  <si>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</si>
  <si>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</si>
  <si>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</si>
  <si>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</si>
  <si>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</si>
  <si>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</si>
  <si>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</si>
  <si>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</si>
  <si>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</si>
  <si>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</si>
  <si>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</si>
  <si>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</si>
  <si>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</si>
  <si>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</si>
  <si>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</si>
  <si>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</si>
  <si>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</si>
  <si>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</si>
  <si>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</si>
  <si>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</si>
  <si>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</si>
  <si>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>Substansvärde EPRA NRV, Mkr</t>
  </si>
  <si>
    <t>Substansvärde EPRA NTA, Mkr</t>
  </si>
  <si>
    <t>Substansvärde EPRA NDV, Mkr</t>
  </si>
  <si>
    <t xml:space="preserve">   Immateriella tillgångar</t>
  </si>
  <si>
    <t>Epra NRV per aktie, Sek</t>
  </si>
  <si>
    <t>Epra NTA per aktie, Sek</t>
  </si>
  <si>
    <t>Epra NDV per aktie, Sek</t>
  </si>
  <si>
    <t>Resultat efter skatt</t>
  </si>
  <si>
    <t>Antal Utestående stamaktier A och B</t>
  </si>
  <si>
    <t>Förvaltningsresultat</t>
  </si>
  <si>
    <t>Aktuell skatt</t>
  </si>
  <si>
    <t>Genomsnittligt antal aktier</t>
  </si>
  <si>
    <t>Return on equity, %</t>
  </si>
  <si>
    <t>Loan to value, %</t>
  </si>
  <si>
    <t>Equity per ordinary share A and B, SEK</t>
  </si>
  <si>
    <t>Economic occupancy rate, %</t>
  </si>
  <si>
    <t>Equity ratio, %</t>
  </si>
  <si>
    <t>NAV per ordinary share A and B, SEK</t>
  </si>
  <si>
    <t xml:space="preserve">Profit after tax on an annual basis </t>
  </si>
  <si>
    <t>Average of opening and closing equity</t>
  </si>
  <si>
    <t>Interest-bearing liabilities</t>
  </si>
  <si>
    <t>Fair value of the properties</t>
  </si>
  <si>
    <t>Equity</t>
  </si>
  <si>
    <t>Number of ordinary shares outstanding</t>
  </si>
  <si>
    <t>Annual contract value</t>
  </si>
  <si>
    <t>Rental value excluding project properties</t>
  </si>
  <si>
    <t>Profit from property management per ordinary share</t>
  </si>
  <si>
    <t>Profit from property management</t>
  </si>
  <si>
    <t>Average number of outstanding shares</t>
  </si>
  <si>
    <t>Earnings per ordinary share, SEK/share</t>
  </si>
  <si>
    <t>Profit after tax</t>
  </si>
  <si>
    <t>Interest-bearing net debt, MSEK</t>
  </si>
  <si>
    <t>Interest-bearing assets</t>
  </si>
  <si>
    <t>Alternative key ratios &amp; definitions</t>
  </si>
  <si>
    <t>Balance sheet total</t>
  </si>
  <si>
    <t>Deferred tax</t>
  </si>
  <si>
    <t>Number of outstanding shares</t>
  </si>
  <si>
    <t>EPRA EPS</t>
  </si>
  <si>
    <t>IFRS equity</t>
  </si>
  <si>
    <t>Net fair value on financial derivatives</t>
  </si>
  <si>
    <t>EPRA Net Reinstatement Value (NRV)</t>
  </si>
  <si>
    <t>Deferred tax as per balance sheet</t>
  </si>
  <si>
    <t>Estimated real tax liability</t>
  </si>
  <si>
    <t>Intangible assets</t>
  </si>
  <si>
    <t>EPRA Net Tangible Assets (NTA)</t>
  </si>
  <si>
    <t xml:space="preserve">Financial derivatives </t>
  </si>
  <si>
    <t>Deduction</t>
  </si>
  <si>
    <t>EPRA Net Disposal Value (NDV)</t>
  </si>
  <si>
    <t>Current tax</t>
  </si>
  <si>
    <t>Cash and cash equivalents</t>
  </si>
  <si>
    <t>Reversal</t>
  </si>
  <si>
    <t>Epra EPS / Epra Earnings per share</t>
  </si>
  <si>
    <t>EPRA NRV per share, SEK</t>
  </si>
  <si>
    <t>EPRA NTV per share, SEK</t>
  </si>
  <si>
    <t>EPRA NDV per share, SEK</t>
  </si>
  <si>
    <t>Jan - Jul</t>
  </si>
  <si>
    <t>Jan - Mar</t>
  </si>
  <si>
    <t>Jan - Sep</t>
  </si>
  <si>
    <t>Net Asset Value EPRA</t>
  </si>
  <si>
    <t xml:space="preserve">   Bedömning verklig uppskjuten skatt 5,15%</t>
  </si>
  <si>
    <t>Direktavkastning, %</t>
  </si>
  <si>
    <t>Property yield, %</t>
  </si>
  <si>
    <t>Driftnetto</t>
  </si>
  <si>
    <t>Verkligt värde fastigheter exklusive projektfastigheter</t>
  </si>
  <si>
    <t>Net operating income for below properties</t>
  </si>
  <si>
    <t>Fair value of properties excluding project properties</t>
  </si>
  <si>
    <t>Jan - Dec</t>
  </si>
  <si>
    <t>Net operating income</t>
  </si>
  <si>
    <t>Hyresintäkter</t>
  </si>
  <si>
    <t>Rental income</t>
  </si>
  <si>
    <t>Hyrestillägg</t>
  </si>
  <si>
    <t>Rental supplements</t>
  </si>
  <si>
    <t>A/(B-C)</t>
  </si>
  <si>
    <t>Justerad överskottsgrad, %</t>
  </si>
  <si>
    <t>Justerad överskottsgrad (R12M), %</t>
  </si>
  <si>
    <t>Adjusted operating margin (R12M), %</t>
  </si>
  <si>
    <t>Adjusted operating margin, %</t>
  </si>
  <si>
    <t>Räntetäckningsgrad, ggr</t>
  </si>
  <si>
    <t>Interest cover ration, times</t>
  </si>
  <si>
    <t>Central administration</t>
  </si>
  <si>
    <t>Räntenetto</t>
  </si>
  <si>
    <t>Net interest costs</t>
  </si>
  <si>
    <t>Tomträtt och IFRS 16</t>
  </si>
  <si>
    <t>Land right lease and IFRS 16</t>
  </si>
  <si>
    <t>Räntetäckningsgrad (R12M), ggr</t>
  </si>
  <si>
    <t>Interest cover ration (R12M), times</t>
  </si>
  <si>
    <t>D</t>
  </si>
  <si>
    <t>(A-B)/(C-D)</t>
  </si>
  <si>
    <t>Överskottsgrad, %</t>
  </si>
  <si>
    <t>Operating margin, %</t>
  </si>
  <si>
    <t>Överskottsgrad (R12M), %</t>
  </si>
  <si>
    <t>Operating margin (R12M), %</t>
  </si>
  <si>
    <t>Jan-Dec</t>
  </si>
  <si>
    <t>Okt-dec</t>
  </si>
  <si>
    <t>Driftnetto enligt intjäningsförmågan för fastigheter exklusive projektfastigheter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</si>
</sst>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Border="0"/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65" fontId="0" fillId="2" borderId="0" xfId="0" applyNumberFormat="1" applyFill="1"/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1" fontId="0" fillId="2" borderId="1" xfId="0" applyNumberFormat="1" applyFill="1" applyBorder="1" applyAlignment="1">
      <alignment horizontal="right"/>
    </xf>
    <xf numFmtId="0" fontId="0" fillId="2" borderId="6" xfId="0" applyFill="1" applyBorder="1"/>
    <xf numFmtId="1" fontId="0" fillId="2" borderId="6" xfId="0" applyNumberFormat="1" applyFill="1" applyBorder="1" applyAlignment="1">
      <alignment horizontal="right"/>
    </xf>
    <xf numFmtId="0" fontId="8" fillId="2" borderId="3" xfId="0" applyFont="1" applyFill="1" applyBorder="1"/>
    <xf numFmtId="14" fontId="2" fillId="2" borderId="0" xfId="0" applyNumberFormat="1" applyFont="1" applyFill="1" applyAlignment="1">
      <alignment horizontal="right"/>
    </xf>
    <xf numFmtId="1" fontId="8" fillId="2" borderId="3" xfId="0" applyNumberFormat="1" applyFont="1" applyFill="1" applyBorder="1"/>
    <xf numFmtId="1" fontId="0" fillId="2" borderId="3" xfId="0" applyNumberFormat="1" applyFill="1" applyBorder="1"/>
    <xf numFmtId="9" fontId="2" fillId="0" borderId="0" xfId="1" applyFont="1" applyFill="1" applyBorder="1"/>
    <xf numFmtId="164" fontId="6" fillId="3" borderId="0" xfId="1" applyNumberFormat="1" applyFont="1" applyFill="1" applyBorder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3" fontId="0" fillId="0" borderId="1" xfId="0" applyNumberFormat="1" applyBorder="1"/>
    <xf numFmtId="164" fontId="2" fillId="0" borderId="0" xfId="1" applyNumberFormat="1" applyFont="1" applyFill="1"/>
    <xf numFmtId="165" fontId="2" fillId="0" borderId="0" xfId="0" applyNumberFormat="1" applyFont="1"/>
    <xf numFmtId="1" fontId="0" fillId="0" borderId="0" xfId="0" applyNumberFormat="1"/>
    <xf numFmtId="0" fontId="0" fillId="0" borderId="1" xfId="0" applyBorder="1"/>
    <xf numFmtId="164" fontId="2" fillId="0" borderId="0" xfId="1" applyNumberFormat="1" applyFont="1" applyFill="1" applyBorder="1"/>
    <xf numFmtId="1" fontId="0" fillId="0" borderId="1" xfId="0" applyNumberFormat="1" applyBorder="1"/>
    <xf numFmtId="9" fontId="6" fillId="0" borderId="0" xfId="1" applyFont="1" applyFill="1" applyBorder="1"/>
    <xf numFmtId="0" fontId="0" fillId="0" borderId="0" xfId="0" applyAlignment="1">
      <alignment horizontal="right"/>
    </xf>
    <xf numFmtId="3" fontId="2" fillId="0" borderId="0" xfId="0" applyNumberFormat="1" applyFont="1"/>
    <xf numFmtId="166" fontId="2" fillId="0" borderId="0" xfId="0" applyNumberFormat="1" applyFont="1"/>
    <xf numFmtId="9" fontId="2" fillId="0" borderId="0" xfId="1" applyFont="1" applyFill="1"/>
    <xf numFmtId="9" fontId="6" fillId="0" borderId="0" xfId="1" applyFont="1" applyFill="1"/>
    <xf numFmtId="0" fontId="9" fillId="2" borderId="0" xfId="0" applyFont="1" applyFill="1"/>
    <xf numFmtId="14" fontId="6" fillId="2" borderId="0" xfId="0" applyNumberFormat="1" applyFont="1" applyFill="1" applyAlignment="1">
      <alignment horizontal="right"/>
    </xf>
    <xf numFmtId="14" fontId="6" fillId="2" borderId="0" xfId="0" applyNumberFormat="1" applyFont="1" applyFill="1"/>
    <xf numFmtId="0" fontId="5" fillId="3" borderId="0" xfId="0" applyFont="1" applyFill="1"/>
    <xf numFmtId="3" fontId="5" fillId="3" borderId="1" xfId="0" applyNumberFormat="1" applyFont="1" applyFill="1" applyBorder="1"/>
    <xf numFmtId="164" fontId="6" fillId="3" borderId="0" xfId="1" applyNumberFormat="1" applyFont="1" applyFill="1"/>
    <xf numFmtId="3" fontId="5" fillId="3" borderId="0" xfId="0" applyNumberFormat="1" applyFont="1" applyFill="1"/>
    <xf numFmtId="165" fontId="6" fillId="3" borderId="0" xfId="0" applyNumberFormat="1" applyFont="1" applyFill="1"/>
    <xf numFmtId="9" fontId="6" fillId="3" borderId="0" xfId="1" applyFont="1" applyFill="1" applyBorder="1"/>
    <xf numFmtId="0" fontId="5" fillId="3" borderId="0" xfId="0" applyFont="1" applyFill="1" applyAlignment="1">
      <alignment horizontal="right"/>
    </xf>
    <xf numFmtId="3" fontId="6" fillId="3" borderId="0" xfId="0" applyNumberFormat="1" applyFont="1" applyFill="1"/>
    <xf numFmtId="0" fontId="5" fillId="3" borderId="1" xfId="0" applyFont="1" applyFill="1" applyBorder="1"/>
    <xf numFmtId="166" fontId="6" fillId="3" borderId="0" xfId="0" applyNumberFormat="1" applyFont="1" applyFill="1"/>
    <xf numFmtId="9" fontId="6" fillId="3" borderId="0" xfId="1" applyFont="1" applyFill="1"/>
    <xf numFmtId="0" fontId="5" fillId="0" borderId="0" xfId="0" applyFont="1"/>
    <xf numFmtId="2" fontId="2" fillId="0" borderId="0" xfId="0" applyNumberFormat="1" applyFont="1"/>
    <xf numFmtId="1" fontId="5" fillId="3" borderId="0" xfId="0" applyNumberFormat="1" applyFont="1" applyFill="1" applyAlignment="1">
      <alignment horizontal="right"/>
    </xf>
    <xf numFmtId="0" fontId="4" fillId="0" borderId="0" xfId="0" applyFont="1"/>
    <xf numFmtId="14" fontId="2" fillId="0" borderId="0" xfId="0" applyNumberFormat="1" applyFont="1"/>
    <xf numFmtId="3" fontId="0" fillId="0" borderId="3" xfId="0" applyNumberFormat="1" applyBorder="1"/>
    <xf numFmtId="1" fontId="8" fillId="0" borderId="3" xfId="0" applyNumberFormat="1" applyFont="1" applyBorder="1"/>
    <xf numFmtId="1" fontId="0" fillId="0" borderId="3" xfId="0" applyNumberFormat="1" applyBorder="1"/>
    <xf numFmtId="3" fontId="2" fillId="0" borderId="2" xfId="0" applyNumberFormat="1" applyFont="1" applyBorder="1"/>
    <xf numFmtId="0" fontId="8" fillId="0" borderId="5" xfId="0" applyFont="1" applyBorder="1"/>
    <xf numFmtId="0" fontId="0" fillId="0" borderId="3" xfId="0" applyBorder="1"/>
    <xf numFmtId="0" fontId="8" fillId="0" borderId="0" xfId="0" applyFont="1"/>
    <xf numFmtId="0" fontId="2" fillId="0" borderId="2" xfId="0" applyFont="1" applyBorder="1"/>
    <xf numFmtId="165" fontId="0" fillId="0" borderId="4" xfId="0" applyNumberFormat="1" applyBorder="1"/>
    <xf numFmtId="165" fontId="0" fillId="0" borderId="3" xfId="0" applyNumberFormat="1" applyBorder="1"/>
    <xf numFmtId="1" fontId="0" fillId="0" borderId="4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2" xr:uid="{5794D730-6657-400C-BB1E-ADC2B4D7C4D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AH1386"/>
  <sheetViews>
    <sheetView showGridLines="0" tabSelected="1" zoomScale="85" zoomScaleNormal="85" workbookViewId="0">
      <pane ySplit="5" topLeftCell="A6" activePane="bottomLeft" state="frozen"/>
      <selection pane="bottomLeft" activeCell="D19" sqref="D19"/>
    </sheetView>
  </sheetViews>
  <sheetFormatPr defaultRowHeight="15" x14ac:dyDescent="0.25"/>
  <cols>
    <col min="1" max="1" width="10.85546875" style="1" customWidth="1"/>
    <col min="2" max="2" width="76.7109375" style="1" bestFit="1" customWidth="1"/>
    <col min="3" max="3" width="58.5703125" style="1" customWidth="1"/>
    <col min="4" max="4" width="18.42578125" style="32" customWidth="1"/>
    <col min="5" max="5" width="18.42578125" style="1" customWidth="1"/>
    <col min="6" max="12" width="18.140625" style="1" customWidth="1"/>
    <col min="15" max="16" width="44.42578125" style="1" customWidth="1"/>
    <col min="17" max="17" width="19.42578125" style="1" customWidth="1"/>
    <col min="18" max="19" width="14.5703125" style="1" customWidth="1"/>
    <col min="20" max="20" width="14.28515625" style="1" customWidth="1"/>
    <col min="21" max="21" width="1.140625" style="1" customWidth="1"/>
    <col min="22" max="23" width="14.42578125" style="1" customWidth="1"/>
    <col min="24" max="24" width="1.140625" style="1" customWidth="1"/>
    <col min="25" max="29" width="14.42578125" style="1" customWidth="1"/>
    <col min="30" max="31" width="16.7109375" bestFit="1" customWidth="1"/>
  </cols>
  <sheetData>
    <row r="1" spans="1:29" ht="21" x14ac:dyDescent="0.35">
      <c r="A1" s="11" t="s">
        <v>33</v>
      </c>
      <c r="C1" s="11" t="s">
        <v>76</v>
      </c>
      <c r="D1" s="68"/>
      <c r="E1" s="11"/>
      <c r="F1" s="11"/>
    </row>
    <row r="2" spans="1:29" ht="21" x14ac:dyDescent="0.35">
      <c r="A2" s="11"/>
      <c r="C2" s="11"/>
      <c r="D2" s="68"/>
      <c r="E2" s="11"/>
      <c r="F2" s="11"/>
    </row>
    <row r="3" spans="1:29" ht="21" x14ac:dyDescent="0.35">
      <c r="A3" s="11"/>
      <c r="C3" s="11"/>
      <c r="D3" s="68"/>
      <c r="E3" s="11"/>
      <c r="F3" s="11"/>
      <c r="Q3"/>
    </row>
    <row r="4" spans="1:29" x14ac:dyDescent="0.25">
      <c r="D4" s="69" t="s">
        <v>109</v>
      </c>
      <c r="E4" s="48" t="s">
        <v>100</v>
      </c>
      <c r="F4" s="48" t="s">
        <v>98</v>
      </c>
      <c r="G4" s="48" t="s">
        <v>99</v>
      </c>
      <c r="Q4"/>
    </row>
    <row r="5" spans="1:29" ht="21" x14ac:dyDescent="0.35">
      <c r="D5" s="70">
        <v>45291</v>
      </c>
      <c r="E5" s="8">
        <v>45199</v>
      </c>
      <c r="F5" s="8">
        <v>45107</v>
      </c>
      <c r="G5" s="8">
        <v>45016</v>
      </c>
      <c r="H5" s="8">
        <v>44926</v>
      </c>
      <c r="I5" s="8">
        <v>44834</v>
      </c>
      <c r="J5" s="8">
        <v>44742</v>
      </c>
      <c r="K5" s="8">
        <v>44651</v>
      </c>
      <c r="L5" s="8">
        <v>44561</v>
      </c>
      <c r="O5" s="12"/>
      <c r="P5" s="12"/>
      <c r="Q5" s="85"/>
      <c r="R5" s="12"/>
      <c r="S5" s="12"/>
      <c r="T5" s="12"/>
      <c r="U5" s="12"/>
      <c r="V5" s="12"/>
      <c r="W5" s="12"/>
      <c r="X5" s="12"/>
      <c r="Y5" s="12"/>
      <c r="Z5" s="8"/>
      <c r="AA5" s="8"/>
      <c r="AB5" s="8"/>
      <c r="AC5" s="8"/>
    </row>
    <row r="6" spans="1:29" ht="21" x14ac:dyDescent="0.35">
      <c r="B6" s="2" t="s">
        <v>14</v>
      </c>
      <c r="C6" s="2" t="s">
        <v>55</v>
      </c>
      <c r="D6" s="71"/>
      <c r="O6" s="12" t="s">
        <v>101</v>
      </c>
      <c r="P6" s="12"/>
      <c r="Q6" s="86">
        <v>45291</v>
      </c>
      <c r="R6" s="8">
        <v>45199</v>
      </c>
      <c r="S6" s="8">
        <v>45107</v>
      </c>
      <c r="T6" s="8">
        <v>45016</v>
      </c>
      <c r="U6" s="8"/>
      <c r="V6" s="8">
        <v>44926</v>
      </c>
      <c r="W6" s="8">
        <v>44834</v>
      </c>
      <c r="X6" s="8"/>
      <c r="Y6" s="8">
        <v>44742</v>
      </c>
      <c r="Z6" s="8">
        <v>44651</v>
      </c>
      <c r="AA6" s="8">
        <v>44561</v>
      </c>
      <c r="AB6" s="8">
        <v>44377</v>
      </c>
      <c r="AC6" s="8">
        <v>44286</v>
      </c>
    </row>
    <row r="7" spans="1:29" x14ac:dyDescent="0.25">
      <c r="A7" s="1" t="s">
        <v>12</v>
      </c>
      <c r="B7" s="1" t="s">
        <v>0</v>
      </c>
      <c r="C7" s="35" t="s">
        <v>61</v>
      </c>
      <c r="D7" s="28">
        <f>-7995/1000</f>
        <v>-7.9950000000000001</v>
      </c>
      <c r="E7" s="1">
        <v>116.5</v>
      </c>
      <c r="F7" s="1">
        <v>30.6</v>
      </c>
      <c r="G7" s="1">
        <v>12</v>
      </c>
      <c r="H7" s="10">
        <f>322801/1000</f>
        <v>322.80099999999999</v>
      </c>
      <c r="I7" s="1">
        <v>217.4</v>
      </c>
      <c r="J7" s="1">
        <v>504</v>
      </c>
      <c r="K7" s="1">
        <v>620</v>
      </c>
      <c r="L7" s="1">
        <v>293</v>
      </c>
      <c r="O7" s="14" t="s">
        <v>42</v>
      </c>
      <c r="P7" s="14" t="s">
        <v>81</v>
      </c>
      <c r="Q7" s="87">
        <f>D23</f>
        <v>2684</v>
      </c>
      <c r="R7" s="14">
        <v>2608</v>
      </c>
      <c r="S7" s="15">
        <v>2114</v>
      </c>
      <c r="T7" s="15">
        <v>2099.9</v>
      </c>
      <c r="U7" s="15"/>
      <c r="V7" s="15">
        <f>1866926754/1000000</f>
        <v>1866.9267540000001</v>
      </c>
      <c r="W7" s="15">
        <v>1876.195262</v>
      </c>
      <c r="X7" s="15"/>
      <c r="Y7" s="15">
        <v>1817.226044</v>
      </c>
      <c r="Z7" s="6">
        <v>1212</v>
      </c>
      <c r="AA7" s="6">
        <v>1049</v>
      </c>
      <c r="AB7" s="15">
        <v>624</v>
      </c>
      <c r="AC7" s="15">
        <v>493</v>
      </c>
    </row>
    <row r="8" spans="1:29" x14ac:dyDescent="0.25">
      <c r="A8" s="3" t="s">
        <v>13</v>
      </c>
      <c r="B8" s="3" t="s">
        <v>1</v>
      </c>
      <c r="C8" s="38" t="s">
        <v>62</v>
      </c>
      <c r="D8" s="72">
        <v>2274.1356660000001</v>
      </c>
      <c r="E8" s="7">
        <v>2236</v>
      </c>
      <c r="F8" s="7">
        <v>1989</v>
      </c>
      <c r="G8" s="7">
        <v>1982</v>
      </c>
      <c r="H8" s="7">
        <f>(1864450863+1049260676)/2/1000000</f>
        <v>1456.8557695</v>
      </c>
      <c r="I8" s="7">
        <v>1847</v>
      </c>
      <c r="J8" s="7">
        <v>1434</v>
      </c>
      <c r="K8" s="7">
        <v>1130.5</v>
      </c>
      <c r="L8" s="7">
        <v>759.5</v>
      </c>
      <c r="O8" s="47" t="s">
        <v>36</v>
      </c>
      <c r="P8" s="47" t="s">
        <v>93</v>
      </c>
      <c r="Q8" s="88"/>
      <c r="R8" s="4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x14ac:dyDescent="0.25">
      <c r="A9" s="2" t="s">
        <v>15</v>
      </c>
      <c r="B9" s="2" t="s">
        <v>14</v>
      </c>
      <c r="C9" s="2" t="s">
        <v>55</v>
      </c>
      <c r="D9" s="73">
        <f>D7/D8</f>
        <v>-3.5156213938909307E-3</v>
      </c>
      <c r="E9" s="56">
        <f t="shared" ref="E9:I9" si="0">E7/E8</f>
        <v>5.210196779964222E-2</v>
      </c>
      <c r="F9" s="5">
        <f t="shared" si="0"/>
        <v>1.5384615384615385E-2</v>
      </c>
      <c r="G9" s="5">
        <f t="shared" si="0"/>
        <v>6.0544904137235112E-3</v>
      </c>
      <c r="H9" s="56">
        <f t="shared" si="0"/>
        <v>0.22157375270634161</v>
      </c>
      <c r="I9" s="5">
        <f t="shared" si="0"/>
        <v>0.11770438548998376</v>
      </c>
      <c r="J9" s="5">
        <v>0.33300000000000002</v>
      </c>
      <c r="K9" s="5">
        <v>0.54800000000000004</v>
      </c>
      <c r="L9" s="5">
        <v>0.38500000000000001</v>
      </c>
      <c r="O9" s="14" t="s">
        <v>37</v>
      </c>
      <c r="P9" s="14" t="s">
        <v>82</v>
      </c>
      <c r="Q9" s="89">
        <v>11.9</v>
      </c>
      <c r="R9" s="50">
        <v>-36.700000000000003</v>
      </c>
      <c r="S9" s="31">
        <v>-28</v>
      </c>
      <c r="T9" s="31">
        <v>-7.8</v>
      </c>
      <c r="U9" s="31"/>
      <c r="V9" s="31">
        <v>-9.6999999999999993</v>
      </c>
      <c r="W9" s="31">
        <v>-10.6</v>
      </c>
      <c r="X9" s="31"/>
      <c r="Y9" s="16">
        <v>-2</v>
      </c>
      <c r="Z9" s="16">
        <v>0</v>
      </c>
      <c r="AA9" s="16" t="s">
        <v>34</v>
      </c>
      <c r="AB9" s="16" t="s">
        <v>34</v>
      </c>
      <c r="AC9" s="16" t="s">
        <v>34</v>
      </c>
    </row>
    <row r="10" spans="1:29" x14ac:dyDescent="0.25">
      <c r="D10" s="71"/>
      <c r="O10" s="1" t="s">
        <v>38</v>
      </c>
      <c r="P10" s="1" t="s">
        <v>84</v>
      </c>
      <c r="Q10" s="58">
        <v>193.9</v>
      </c>
      <c r="R10" s="10">
        <v>206</v>
      </c>
      <c r="S10" s="6">
        <v>187</v>
      </c>
      <c r="T10" s="6">
        <v>185.1</v>
      </c>
      <c r="U10" s="6"/>
      <c r="V10" s="6">
        <f>185041351/1000000</f>
        <v>185.04135099999999</v>
      </c>
      <c r="W10" s="6">
        <v>166.4</v>
      </c>
      <c r="X10" s="6"/>
      <c r="Y10" s="6">
        <v>156</v>
      </c>
      <c r="Z10" s="6">
        <v>128</v>
      </c>
      <c r="AA10" s="6">
        <v>90</v>
      </c>
      <c r="AB10" s="6">
        <v>37</v>
      </c>
      <c r="AC10" s="6">
        <v>15</v>
      </c>
    </row>
    <row r="11" spans="1:29" x14ac:dyDescent="0.25">
      <c r="B11" s="2" t="s">
        <v>17</v>
      </c>
      <c r="C11" s="2" t="s">
        <v>56</v>
      </c>
      <c r="D11" s="71"/>
      <c r="O11" s="13" t="s">
        <v>43</v>
      </c>
      <c r="P11" s="13" t="s">
        <v>83</v>
      </c>
      <c r="Q11" s="90">
        <f>SUM(Q7:Q10)</f>
        <v>2889.8</v>
      </c>
      <c r="R11" s="17">
        <f>SUM(R7:R10)</f>
        <v>2777.3</v>
      </c>
      <c r="S11" s="17">
        <f>SUM(S7:S10)</f>
        <v>2273</v>
      </c>
      <c r="T11" s="17">
        <f>SUM(T7:T10)</f>
        <v>2277.1999999999998</v>
      </c>
      <c r="U11" s="17"/>
      <c r="V11" s="17">
        <f>SUM(V7:V10)</f>
        <v>2042.2681050000001</v>
      </c>
      <c r="W11" s="17">
        <f t="shared" ref="W11:Y11" si="1">SUM(W7:W10)</f>
        <v>2031.9952620000001</v>
      </c>
      <c r="X11" s="17"/>
      <c r="Y11" s="17">
        <f t="shared" si="1"/>
        <v>1971.226044</v>
      </c>
      <c r="Z11" s="17">
        <f>SUM(Z7:Z10)</f>
        <v>1340</v>
      </c>
      <c r="AA11" s="17">
        <f>SUM(AA7:AA10)</f>
        <v>1139</v>
      </c>
      <c r="AB11" s="17">
        <f>SUM(AB7:AB10)</f>
        <v>661</v>
      </c>
      <c r="AC11" s="17">
        <f>SUM(AC7:AC10)</f>
        <v>508</v>
      </c>
    </row>
    <row r="12" spans="1:29" x14ac:dyDescent="0.25">
      <c r="A12" s="1" t="s">
        <v>12</v>
      </c>
      <c r="B12" s="1" t="s">
        <v>2</v>
      </c>
      <c r="C12" s="1" t="s">
        <v>63</v>
      </c>
      <c r="D12" s="74">
        <v>2478</v>
      </c>
      <c r="E12" s="6">
        <v>2596</v>
      </c>
      <c r="F12" s="6">
        <v>2624</v>
      </c>
      <c r="G12" s="6">
        <v>2672</v>
      </c>
      <c r="H12" s="6">
        <v>2605</v>
      </c>
      <c r="I12" s="6">
        <v>2428</v>
      </c>
      <c r="J12" s="6">
        <v>2328</v>
      </c>
      <c r="K12" s="6">
        <v>1812</v>
      </c>
      <c r="L12" s="6">
        <v>1686</v>
      </c>
      <c r="O12" s="42" t="s">
        <v>39</v>
      </c>
      <c r="P12" s="42" t="s">
        <v>89</v>
      </c>
      <c r="Q12" s="91"/>
      <c r="R12" s="42"/>
      <c r="S12" s="20"/>
      <c r="T12" s="20"/>
      <c r="U12" s="20"/>
      <c r="V12" s="20"/>
      <c r="W12" s="20"/>
      <c r="X12" s="20"/>
      <c r="Y12" s="20"/>
      <c r="Z12" s="21"/>
      <c r="AA12" s="21"/>
      <c r="AB12" s="20"/>
      <c r="AC12" s="20"/>
    </row>
    <row r="13" spans="1:29" x14ac:dyDescent="0.25">
      <c r="A13" s="1" t="s">
        <v>13</v>
      </c>
      <c r="B13" s="1" t="s">
        <v>3</v>
      </c>
      <c r="C13" t="s">
        <v>92</v>
      </c>
      <c r="D13" s="71">
        <v>29</v>
      </c>
      <c r="E13" s="6">
        <v>465</v>
      </c>
      <c r="F13" s="6">
        <v>29</v>
      </c>
      <c r="G13" s="6">
        <v>62</v>
      </c>
      <c r="H13" s="6">
        <v>52</v>
      </c>
      <c r="I13" s="6">
        <v>130</v>
      </c>
      <c r="J13" s="6">
        <v>130</v>
      </c>
      <c r="K13" s="6">
        <v>72</v>
      </c>
      <c r="L13" s="6">
        <v>218</v>
      </c>
      <c r="O13" s="14" t="s">
        <v>46</v>
      </c>
      <c r="P13" s="14" t="s">
        <v>86</v>
      </c>
      <c r="Q13" s="92">
        <v>-0.8</v>
      </c>
      <c r="R13" s="14">
        <v>-1</v>
      </c>
      <c r="S13" s="16">
        <v>-1</v>
      </c>
      <c r="T13" s="16">
        <v>-1.4</v>
      </c>
      <c r="U13" s="16"/>
      <c r="V13" s="16">
        <f>-1488265/1000000</f>
        <v>-1.4882649999999999</v>
      </c>
      <c r="W13" s="16">
        <v>-2</v>
      </c>
      <c r="X13" s="16"/>
      <c r="Y13" s="16">
        <v>-1.6</v>
      </c>
      <c r="Z13" s="15">
        <v>-1</v>
      </c>
      <c r="AA13" s="15">
        <v>-1</v>
      </c>
      <c r="AB13" s="16">
        <v>0</v>
      </c>
      <c r="AC13" s="16" t="s">
        <v>34</v>
      </c>
    </row>
    <row r="14" spans="1:29" x14ac:dyDescent="0.25">
      <c r="A14" s="3" t="s">
        <v>16</v>
      </c>
      <c r="B14" s="3" t="s">
        <v>4</v>
      </c>
      <c r="C14" s="38" t="s">
        <v>64</v>
      </c>
      <c r="D14" s="72">
        <v>5386</v>
      </c>
      <c r="E14" s="7">
        <v>4996</v>
      </c>
      <c r="F14" s="7">
        <v>4918</v>
      </c>
      <c r="G14" s="7">
        <v>4927</v>
      </c>
      <c r="H14" s="7">
        <v>4623</v>
      </c>
      <c r="I14" s="7">
        <v>4348</v>
      </c>
      <c r="J14" s="7">
        <v>4185</v>
      </c>
      <c r="K14" s="7">
        <v>3075</v>
      </c>
      <c r="L14" s="7">
        <v>2607</v>
      </c>
      <c r="O14" s="1" t="s">
        <v>102</v>
      </c>
      <c r="P14" s="1" t="s">
        <v>85</v>
      </c>
      <c r="Q14">
        <v>-178.4</v>
      </c>
      <c r="R14" s="1">
        <v>-172</v>
      </c>
      <c r="S14" s="30">
        <v>-168</v>
      </c>
      <c r="T14" s="30">
        <v>-168.6</v>
      </c>
      <c r="U14" s="30"/>
      <c r="V14" s="30">
        <v>-162.30000000000001</v>
      </c>
      <c r="W14" s="30">
        <v>-151</v>
      </c>
      <c r="X14" s="30"/>
      <c r="Y14" s="6">
        <v>-148.04</v>
      </c>
      <c r="Z14" s="6">
        <v>-105</v>
      </c>
      <c r="AA14" s="6">
        <v>-89</v>
      </c>
      <c r="AB14" s="6">
        <v>-42.4</v>
      </c>
      <c r="AC14" s="6">
        <v>-31</v>
      </c>
    </row>
    <row r="15" spans="1:29" x14ac:dyDescent="0.25">
      <c r="A15" s="2" t="s">
        <v>19</v>
      </c>
      <c r="B15" s="2" t="s">
        <v>20</v>
      </c>
      <c r="C15" s="2" t="s">
        <v>56</v>
      </c>
      <c r="D15" s="73">
        <f t="shared" ref="D15:I15" si="2">(D12-D13)/D14</f>
        <v>0.45469736353509099</v>
      </c>
      <c r="E15" s="5">
        <f t="shared" si="2"/>
        <v>0.42654123298638913</v>
      </c>
      <c r="F15" s="5">
        <f t="shared" si="2"/>
        <v>0.52765351769011792</v>
      </c>
      <c r="G15" s="5">
        <f t="shared" si="2"/>
        <v>0.52973411812461946</v>
      </c>
      <c r="H15" s="5">
        <f t="shared" si="2"/>
        <v>0.55223880597014929</v>
      </c>
      <c r="I15" s="5">
        <f t="shared" si="2"/>
        <v>0.52851885924563013</v>
      </c>
      <c r="J15" s="5">
        <v>0.52500000000000002</v>
      </c>
      <c r="K15" s="5">
        <v>0.56599999999999995</v>
      </c>
      <c r="L15" s="5">
        <v>0.56299999999999994</v>
      </c>
      <c r="O15" s="13" t="s">
        <v>44</v>
      </c>
      <c r="P15" s="13" t="s">
        <v>87</v>
      </c>
      <c r="Q15" s="90">
        <f>SUM(Q11:Q14)</f>
        <v>2710.6</v>
      </c>
      <c r="R15" s="17">
        <f>SUM(R11:R14)</f>
        <v>2604.3000000000002</v>
      </c>
      <c r="S15" s="17">
        <f>SUM(S11:S14)</f>
        <v>2104</v>
      </c>
      <c r="T15" s="17">
        <f>SUM(T11:T14)</f>
        <v>2107.1999999999998</v>
      </c>
      <c r="U15" s="17"/>
      <c r="V15" s="17">
        <f>SUM(V11:V14)</f>
        <v>1878.4798400000002</v>
      </c>
      <c r="W15" s="17">
        <f>SUM(W11:W14)</f>
        <v>1878.9952620000001</v>
      </c>
      <c r="X15" s="17"/>
      <c r="Y15" s="17">
        <f t="shared" ref="Y15" si="3">SUM(Y11:Y14)</f>
        <v>1821.5860440000001</v>
      </c>
      <c r="Z15" s="17">
        <f>SUM(Z11:Z14)</f>
        <v>1234</v>
      </c>
      <c r="AA15" s="17">
        <f>SUM(AA11:AA14)</f>
        <v>1049</v>
      </c>
      <c r="AB15" s="17">
        <f>SUM(AB11:AB14)</f>
        <v>618.6</v>
      </c>
      <c r="AC15" s="17">
        <f>SUM(AC11:AC14)</f>
        <v>477</v>
      </c>
    </row>
    <row r="16" spans="1:29" x14ac:dyDescent="0.25">
      <c r="D16" s="71"/>
      <c r="O16" s="43" t="s">
        <v>36</v>
      </c>
      <c r="P16" s="43" t="s">
        <v>93</v>
      </c>
      <c r="Q16" s="93"/>
      <c r="R16" s="43"/>
      <c r="S16" s="18"/>
      <c r="T16" s="18"/>
      <c r="U16" s="18"/>
      <c r="V16" s="18"/>
      <c r="W16" s="18"/>
      <c r="X16" s="18"/>
      <c r="Y16" s="18"/>
      <c r="Z16" s="6"/>
      <c r="AA16" s="6"/>
      <c r="AB16" s="18"/>
      <c r="AC16" s="18"/>
    </row>
    <row r="17" spans="1:29" x14ac:dyDescent="0.25">
      <c r="B17" s="34" t="s">
        <v>103</v>
      </c>
      <c r="C17" s="2" t="s">
        <v>104</v>
      </c>
      <c r="D17" s="71"/>
      <c r="E17"/>
      <c r="F17"/>
      <c r="G17"/>
      <c r="H17"/>
      <c r="I17"/>
      <c r="J17"/>
      <c r="K17"/>
      <c r="L17"/>
      <c r="O17" s="14" t="s">
        <v>46</v>
      </c>
      <c r="P17" s="14" t="s">
        <v>86</v>
      </c>
      <c r="Q17" s="92">
        <v>0.8</v>
      </c>
      <c r="R17" s="14">
        <v>1</v>
      </c>
      <c r="S17" s="16">
        <v>1</v>
      </c>
      <c r="T17" s="16">
        <v>1.4</v>
      </c>
      <c r="U17" s="16"/>
      <c r="V17" s="16">
        <f>1488265/1000000</f>
        <v>1.4882649999999999</v>
      </c>
      <c r="W17" s="16">
        <v>2</v>
      </c>
      <c r="X17" s="16"/>
      <c r="Y17" s="16" t="s">
        <v>34</v>
      </c>
      <c r="Z17" s="16">
        <v>1</v>
      </c>
      <c r="AA17" s="16">
        <v>1</v>
      </c>
      <c r="AB17" s="16" t="s">
        <v>34</v>
      </c>
      <c r="AC17" s="16" t="s">
        <v>34</v>
      </c>
    </row>
    <row r="18" spans="1:29" x14ac:dyDescent="0.25">
      <c r="A18" s="1" t="s">
        <v>12</v>
      </c>
      <c r="B18" t="s">
        <v>137</v>
      </c>
      <c r="C18" s="35" t="s">
        <v>107</v>
      </c>
      <c r="D18" s="71">
        <v>317</v>
      </c>
      <c r="E18">
        <v>280</v>
      </c>
      <c r="F18">
        <v>283</v>
      </c>
      <c r="G18">
        <v>283</v>
      </c>
      <c r="H18">
        <v>264</v>
      </c>
      <c r="I18">
        <v>222</v>
      </c>
      <c r="J18">
        <v>214</v>
      </c>
      <c r="K18">
        <v>148</v>
      </c>
      <c r="L18">
        <v>126</v>
      </c>
      <c r="O18" s="14" t="s">
        <v>40</v>
      </c>
      <c r="P18" s="14" t="s">
        <v>88</v>
      </c>
      <c r="Q18" s="92">
        <v>-11.9</v>
      </c>
      <c r="R18" s="14">
        <v>37</v>
      </c>
      <c r="S18" s="16">
        <v>28</v>
      </c>
      <c r="T18" s="16">
        <v>7.8</v>
      </c>
      <c r="U18" s="16"/>
      <c r="V18" s="16">
        <v>10</v>
      </c>
      <c r="W18" s="16">
        <v>11</v>
      </c>
      <c r="X18" s="16"/>
      <c r="Y18" s="16">
        <v>2</v>
      </c>
      <c r="Z18" s="16">
        <v>0</v>
      </c>
      <c r="AA18" s="16" t="s">
        <v>34</v>
      </c>
      <c r="AB18" s="16" t="s">
        <v>34</v>
      </c>
      <c r="AC18" s="16" t="s">
        <v>34</v>
      </c>
    </row>
    <row r="19" spans="1:29" x14ac:dyDescent="0.25">
      <c r="A19" s="3" t="s">
        <v>13</v>
      </c>
      <c r="B19" s="59" t="s">
        <v>106</v>
      </c>
      <c r="C19" s="38" t="s">
        <v>108</v>
      </c>
      <c r="D19" s="72">
        <v>5071</v>
      </c>
      <c r="E19" s="55">
        <v>4681</v>
      </c>
      <c r="F19" s="55">
        <v>4688</v>
      </c>
      <c r="G19" s="55">
        <v>4694</v>
      </c>
      <c r="H19" s="55">
        <v>4290</v>
      </c>
      <c r="I19" s="55">
        <v>3800</v>
      </c>
      <c r="J19" s="55">
        <v>3651</v>
      </c>
      <c r="K19" s="55">
        <v>2575</v>
      </c>
      <c r="L19" s="55">
        <v>2088</v>
      </c>
      <c r="O19" s="1" t="s">
        <v>41</v>
      </c>
      <c r="P19" s="1" t="s">
        <v>84</v>
      </c>
      <c r="Q19">
        <v>-15.5</v>
      </c>
      <c r="R19" s="1">
        <v>-34</v>
      </c>
      <c r="S19" s="30">
        <v>-19</v>
      </c>
      <c r="T19" s="30">
        <v>-16.5</v>
      </c>
      <c r="U19" s="30"/>
      <c r="V19" s="30">
        <f>-V14-V10</f>
        <v>-22.74135099999998</v>
      </c>
      <c r="W19" s="30">
        <f t="shared" ref="W19:Y19" si="4">-W14-W10</f>
        <v>-15.400000000000006</v>
      </c>
      <c r="X19" s="30">
        <f t="shared" si="4"/>
        <v>0</v>
      </c>
      <c r="Y19" s="30">
        <f t="shared" si="4"/>
        <v>-7.960000000000008</v>
      </c>
      <c r="Z19" s="30">
        <f>-Z14-Z10</f>
        <v>-23</v>
      </c>
      <c r="AA19" s="6">
        <v>-1</v>
      </c>
      <c r="AB19" s="30">
        <f>-AB14-AB10</f>
        <v>5.3999999999999986</v>
      </c>
      <c r="AC19" s="30">
        <f>-AC14-AC10</f>
        <v>16</v>
      </c>
    </row>
    <row r="20" spans="1:29" x14ac:dyDescent="0.25">
      <c r="A20" s="2" t="s">
        <v>15</v>
      </c>
      <c r="B20" s="34" t="s">
        <v>103</v>
      </c>
      <c r="C20" s="2" t="s">
        <v>55</v>
      </c>
      <c r="D20" s="73">
        <f t="shared" ref="D20:I20" si="5">D18/D19</f>
        <v>6.2512324985210019E-2</v>
      </c>
      <c r="E20" s="56">
        <f>E18/E19</f>
        <v>5.9816278572954497E-2</v>
      </c>
      <c r="F20" s="56">
        <f t="shared" si="5"/>
        <v>6.0366894197952221E-2</v>
      </c>
      <c r="G20" s="56">
        <f t="shared" si="5"/>
        <v>6.0289731572219854E-2</v>
      </c>
      <c r="H20" s="56">
        <f t="shared" si="5"/>
        <v>6.1538461538461542E-2</v>
      </c>
      <c r="I20" s="56">
        <f t="shared" si="5"/>
        <v>5.842105263157895E-2</v>
      </c>
      <c r="J20" s="56">
        <f t="shared" ref="J20:L20" si="6">J18/J19</f>
        <v>5.8614078334702821E-2</v>
      </c>
      <c r="K20" s="56">
        <f t="shared" si="6"/>
        <v>5.7475728155339807E-2</v>
      </c>
      <c r="L20" s="56">
        <f t="shared" si="6"/>
        <v>6.0344827586206899E-2</v>
      </c>
      <c r="O20" s="13" t="s">
        <v>45</v>
      </c>
      <c r="P20" s="13" t="s">
        <v>90</v>
      </c>
      <c r="Q20" s="90">
        <f>SUM(Q15:Q19)</f>
        <v>2684</v>
      </c>
      <c r="R20" s="17">
        <f>SUM(R15:R19)</f>
        <v>2608.3000000000002</v>
      </c>
      <c r="S20" s="17">
        <f>SUM(S15:S19)</f>
        <v>2114</v>
      </c>
      <c r="T20" s="17">
        <f>SUM(T15:T19)</f>
        <v>2099.9</v>
      </c>
      <c r="U20" s="17"/>
      <c r="V20" s="17">
        <f>SUM(V15:V19)</f>
        <v>1867.2267540000003</v>
      </c>
      <c r="W20" s="17">
        <f>SUM(W15:W19)</f>
        <v>1876.595262</v>
      </c>
      <c r="X20" s="17"/>
      <c r="Y20" s="17">
        <f t="shared" ref="Y20" si="7">SUM(Y15:Y19)</f>
        <v>1815.6260440000001</v>
      </c>
      <c r="Z20" s="17">
        <f>SUM(Z15:Z19)</f>
        <v>1212</v>
      </c>
      <c r="AA20" s="17">
        <f>SUM(AA15:AA19)</f>
        <v>1049</v>
      </c>
      <c r="AB20" s="17">
        <f>SUM(AB15:AB19)</f>
        <v>624</v>
      </c>
      <c r="AC20" s="17">
        <f>SUM(AC15:AC19)</f>
        <v>493</v>
      </c>
    </row>
    <row r="21" spans="1:29" x14ac:dyDescent="0.25">
      <c r="D21" s="71"/>
      <c r="E21"/>
      <c r="F21"/>
      <c r="G21"/>
      <c r="H21"/>
      <c r="I21"/>
      <c r="J21"/>
      <c r="K21"/>
      <c r="L21"/>
      <c r="O21" s="13"/>
      <c r="P21" s="13"/>
      <c r="Q21" s="94"/>
      <c r="R21" s="13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25">
      <c r="B22" s="2" t="s">
        <v>18</v>
      </c>
      <c r="C22" s="2" t="s">
        <v>57</v>
      </c>
      <c r="D22" s="71"/>
      <c r="E22"/>
      <c r="F22"/>
      <c r="G22"/>
      <c r="H22"/>
      <c r="I22"/>
      <c r="J22"/>
      <c r="K22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" t="s">
        <v>12</v>
      </c>
      <c r="B23" s="1" t="s">
        <v>5</v>
      </c>
      <c r="C23" s="1" t="s">
        <v>65</v>
      </c>
      <c r="D23" s="74">
        <v>2684</v>
      </c>
      <c r="E23" s="30">
        <v>2608</v>
      </c>
      <c r="F23" s="30">
        <v>2114</v>
      </c>
      <c r="G23" s="30">
        <v>2099</v>
      </c>
      <c r="H23" s="30">
        <v>1867</v>
      </c>
      <c r="I23" s="30">
        <v>1876</v>
      </c>
      <c r="J23" s="30">
        <v>1817</v>
      </c>
      <c r="K23" s="30">
        <v>1212</v>
      </c>
      <c r="L23" s="30">
        <v>1049</v>
      </c>
      <c r="Q23"/>
    </row>
    <row r="24" spans="1:29" x14ac:dyDescent="0.25">
      <c r="A24" s="3" t="s">
        <v>13</v>
      </c>
      <c r="B24" s="3" t="s">
        <v>6</v>
      </c>
      <c r="C24" s="3" t="s">
        <v>66</v>
      </c>
      <c r="D24" s="29">
        <v>218</v>
      </c>
      <c r="E24" s="55">
        <v>209</v>
      </c>
      <c r="F24" s="55">
        <f>139470079/1000000</f>
        <v>139.470079</v>
      </c>
      <c r="G24" s="55">
        <f>139</f>
        <v>139</v>
      </c>
      <c r="H24" s="55">
        <f>121054/1000</f>
        <v>121.054</v>
      </c>
      <c r="I24" s="55">
        <v>120.854</v>
      </c>
      <c r="J24" s="55">
        <v>120.854</v>
      </c>
      <c r="K24" s="55">
        <v>97.141000000000005</v>
      </c>
      <c r="L24" s="55">
        <v>96.286000000000001</v>
      </c>
      <c r="O24" s="2"/>
      <c r="P24" s="2"/>
      <c r="Q24" s="3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 t="s">
        <v>15</v>
      </c>
      <c r="B25" s="2" t="s">
        <v>18</v>
      </c>
      <c r="C25" s="2" t="s">
        <v>57</v>
      </c>
      <c r="D25" s="75">
        <f t="shared" ref="D25:I25" si="8">D23/D24</f>
        <v>12.311926605504587</v>
      </c>
      <c r="E25" s="57">
        <f t="shared" si="8"/>
        <v>12.47846889952153</v>
      </c>
      <c r="F25" s="57">
        <f t="shared" si="8"/>
        <v>15.157372930146545</v>
      </c>
      <c r="G25" s="57">
        <f t="shared" si="8"/>
        <v>15.100719424460431</v>
      </c>
      <c r="H25" s="57">
        <f t="shared" si="8"/>
        <v>15.422869132783717</v>
      </c>
      <c r="I25" s="57">
        <f t="shared" si="8"/>
        <v>15.522862296655468</v>
      </c>
      <c r="J25" s="57">
        <v>15.042899999999999</v>
      </c>
      <c r="K25" s="57">
        <v>12.5</v>
      </c>
      <c r="L25" s="57">
        <v>10.9</v>
      </c>
      <c r="O25" s="2"/>
      <c r="P25" s="2"/>
      <c r="Q25" s="34"/>
      <c r="R25" s="2"/>
    </row>
    <row r="26" spans="1:29" x14ac:dyDescent="0.25">
      <c r="D26" s="71"/>
      <c r="E26"/>
      <c r="F26"/>
      <c r="G26"/>
      <c r="H26"/>
      <c r="I26"/>
      <c r="J26"/>
      <c r="K26"/>
      <c r="L26"/>
      <c r="O26" s="22" t="s">
        <v>47</v>
      </c>
      <c r="P26" s="22" t="s">
        <v>95</v>
      </c>
      <c r="Q26" s="95">
        <f>Q11/Q30</f>
        <v>13.255963302752294</v>
      </c>
      <c r="R26" s="23">
        <f>R11/R30</f>
        <v>13.275487839642624</v>
      </c>
      <c r="S26" s="23">
        <f>S11/S30</f>
        <v>16.2974023984026</v>
      </c>
      <c r="T26" s="23">
        <f>T11/T30</f>
        <v>16.327516384356532</v>
      </c>
      <c r="U26" s="23"/>
      <c r="V26" s="23">
        <f>V11/V30</f>
        <v>16.870719720124903</v>
      </c>
      <c r="W26" s="23">
        <f>W11/W30</f>
        <v>16.813636801429826</v>
      </c>
      <c r="X26" s="23"/>
      <c r="Y26" s="23">
        <f t="shared" ref="Y26" si="9">Y11/Y30</f>
        <v>16.310805136776608</v>
      </c>
      <c r="Z26" s="23">
        <f>Z11/Z30</f>
        <v>13.79438136317312</v>
      </c>
      <c r="AA26" s="23">
        <f>AA11/AA30</f>
        <v>11.828973195276719</v>
      </c>
      <c r="AB26" s="23">
        <f>AB11/AB30</f>
        <v>8.6227138720029224</v>
      </c>
      <c r="AC26" s="23">
        <f>AC11/AC30</f>
        <v>7.066056500632885</v>
      </c>
    </row>
    <row r="27" spans="1:29" x14ac:dyDescent="0.25">
      <c r="B27" s="2" t="s">
        <v>21</v>
      </c>
      <c r="C27" s="2" t="s">
        <v>58</v>
      </c>
      <c r="D27" s="71"/>
      <c r="E27"/>
      <c r="F27"/>
      <c r="G27"/>
      <c r="H27"/>
      <c r="I27"/>
      <c r="J27"/>
      <c r="K27"/>
      <c r="L27"/>
      <c r="O27" s="24" t="s">
        <v>48</v>
      </c>
      <c r="P27" s="22" t="s">
        <v>96</v>
      </c>
      <c r="Q27" s="96">
        <f>Q15/Q30</f>
        <v>12.433944954128441</v>
      </c>
      <c r="R27" s="25">
        <f>R15/R30</f>
        <v>12.448548223375683</v>
      </c>
      <c r="S27" s="25">
        <f>S15/S30</f>
        <v>15.085672963589559</v>
      </c>
      <c r="T27" s="25">
        <f>T15/T30</f>
        <v>15.108616952887793</v>
      </c>
      <c r="U27" s="25"/>
      <c r="V27" s="25">
        <f>V15/V30</f>
        <v>15.517701521634974</v>
      </c>
      <c r="W27" s="25">
        <f>W15/W30</f>
        <v>15.547646432885962</v>
      </c>
      <c r="X27" s="25"/>
      <c r="Y27" s="25">
        <f t="shared" ref="Y27" si="10">Y15/Y30</f>
        <v>15.07261690965959</v>
      </c>
      <c r="Z27" s="25">
        <f>Z15/Z30</f>
        <v>12.703184031459424</v>
      </c>
      <c r="AA27" s="25">
        <f>AA15/AA30</f>
        <v>10.894286990206565</v>
      </c>
      <c r="AB27" s="25">
        <f>AB15/AB30</f>
        <v>8.069607868715595</v>
      </c>
      <c r="AC27" s="25">
        <f>AC15/AC30</f>
        <v>6.6348601393737914</v>
      </c>
    </row>
    <row r="28" spans="1:29" x14ac:dyDescent="0.25">
      <c r="A28" s="1" t="s">
        <v>12</v>
      </c>
      <c r="B28" s="1" t="s">
        <v>7</v>
      </c>
      <c r="C28" s="1" t="s">
        <v>67</v>
      </c>
      <c r="D28" s="28">
        <v>350</v>
      </c>
      <c r="E28" s="58">
        <v>315</v>
      </c>
      <c r="F28" s="58">
        <v>317</v>
      </c>
      <c r="G28" s="58">
        <v>311</v>
      </c>
      <c r="H28" s="58">
        <v>292.39999999999998</v>
      </c>
      <c r="I28" s="58">
        <v>251.5</v>
      </c>
      <c r="J28" s="58">
        <v>245.024</v>
      </c>
      <c r="K28" s="58">
        <v>177.74699999999999</v>
      </c>
      <c r="L28" s="58">
        <v>146.762</v>
      </c>
      <c r="O28" s="24" t="s">
        <v>49</v>
      </c>
      <c r="P28" s="22" t="s">
        <v>97</v>
      </c>
      <c r="Q28" s="96">
        <f>Q20/Q30</f>
        <v>12.311926605504587</v>
      </c>
      <c r="R28" s="25">
        <f>R20/R30</f>
        <v>12.467668214503243</v>
      </c>
      <c r="S28" s="25">
        <f>S20/S30</f>
        <v>15.157372930146545</v>
      </c>
      <c r="T28" s="25">
        <f>T20/T30</f>
        <v>15.056275977301198</v>
      </c>
      <c r="U28" s="25"/>
      <c r="V28" s="25">
        <f>V20/V30</f>
        <v>15.424742296826212</v>
      </c>
      <c r="W28" s="25">
        <f>W20/W30</f>
        <v>15.527787760438216</v>
      </c>
      <c r="X28" s="25"/>
      <c r="Y28" s="25">
        <f t="shared" ref="Y28" si="11">Y20/Y30</f>
        <v>15.023301206414352</v>
      </c>
      <c r="Z28" s="25">
        <f>Z20/Z30</f>
        <v>12.476709113556582</v>
      </c>
      <c r="AA28" s="25">
        <f>AA20/AA30</f>
        <v>10.894286990206565</v>
      </c>
      <c r="AB28" s="25">
        <f>AB20/AB30</f>
        <v>8.1400506144172819</v>
      </c>
      <c r="AC28" s="25">
        <f>AC20/AC30</f>
        <v>6.8574131000236465</v>
      </c>
    </row>
    <row r="29" spans="1:29" x14ac:dyDescent="0.25">
      <c r="A29" s="3" t="s">
        <v>13</v>
      </c>
      <c r="B29" s="3" t="s">
        <v>8</v>
      </c>
      <c r="C29" s="38" t="s">
        <v>68</v>
      </c>
      <c r="D29" s="29">
        <v>365.6</v>
      </c>
      <c r="E29" s="59">
        <v>327</v>
      </c>
      <c r="F29" s="59">
        <v>329.1</v>
      </c>
      <c r="G29" s="59">
        <v>323</v>
      </c>
      <c r="H29" s="59">
        <v>298</v>
      </c>
      <c r="I29" s="59">
        <v>254</v>
      </c>
      <c r="J29" s="59">
        <v>247</v>
      </c>
      <c r="K29" s="59">
        <v>179</v>
      </c>
      <c r="L29" s="59">
        <v>154</v>
      </c>
      <c r="Q29"/>
    </row>
    <row r="30" spans="1:29" x14ac:dyDescent="0.25">
      <c r="A30" s="2" t="s">
        <v>15</v>
      </c>
      <c r="B30" s="2" t="s">
        <v>22</v>
      </c>
      <c r="C30" s="2" t="s">
        <v>58</v>
      </c>
      <c r="D30" s="52">
        <f t="shared" ref="D30:I30" si="12">D28/D29</f>
        <v>0.95733041575492339</v>
      </c>
      <c r="E30" s="60">
        <f t="shared" si="12"/>
        <v>0.96330275229357798</v>
      </c>
      <c r="F30" s="60">
        <f t="shared" si="12"/>
        <v>0.96323305986022478</v>
      </c>
      <c r="G30" s="60">
        <f t="shared" si="12"/>
        <v>0.96284829721362231</v>
      </c>
      <c r="H30" s="60">
        <f t="shared" si="12"/>
        <v>0.98120805369127506</v>
      </c>
      <c r="I30" s="60">
        <f t="shared" si="12"/>
        <v>0.99015748031496065</v>
      </c>
      <c r="J30" s="60">
        <v>0.99199999999999999</v>
      </c>
      <c r="K30" s="60">
        <v>0.99299999999999988</v>
      </c>
      <c r="L30" s="60">
        <v>0.95299999999999996</v>
      </c>
      <c r="O30" s="26" t="s">
        <v>51</v>
      </c>
      <c r="P30" s="26" t="s">
        <v>79</v>
      </c>
      <c r="Q30" s="97">
        <v>218</v>
      </c>
      <c r="R30" s="27">
        <f>209205118/1000000</f>
        <v>209.205118</v>
      </c>
      <c r="S30" s="27">
        <f>139470079/1000000</f>
        <v>139.470079</v>
      </c>
      <c r="T30" s="27">
        <f>139470079/1000000</f>
        <v>139.470079</v>
      </c>
      <c r="U30" s="27"/>
      <c r="V30" s="27">
        <f>121054/1000</f>
        <v>121.054</v>
      </c>
      <c r="W30" s="27">
        <v>120.854</v>
      </c>
      <c r="X30" s="27"/>
      <c r="Y30" s="27">
        <v>120.854</v>
      </c>
      <c r="Z30" s="27">
        <v>97.141000000000005</v>
      </c>
      <c r="AA30" s="27">
        <v>96.289000000000001</v>
      </c>
      <c r="AB30" s="27">
        <v>76.658000000000001</v>
      </c>
      <c r="AC30" s="27">
        <v>71.893000000000001</v>
      </c>
    </row>
    <row r="31" spans="1:29" x14ac:dyDescent="0.25">
      <c r="D31" s="71"/>
      <c r="E31"/>
      <c r="F31"/>
      <c r="G31"/>
      <c r="H31"/>
      <c r="I31"/>
      <c r="J31"/>
      <c r="K31"/>
      <c r="L31"/>
      <c r="Q31"/>
      <c r="Z31" s="19"/>
      <c r="AA31" s="19"/>
      <c r="AB31" s="19"/>
      <c r="AC31" s="19"/>
    </row>
    <row r="32" spans="1:29" x14ac:dyDescent="0.25">
      <c r="B32" s="34" t="s">
        <v>23</v>
      </c>
      <c r="C32" s="2" t="s">
        <v>69</v>
      </c>
      <c r="D32" s="71"/>
      <c r="E32"/>
      <c r="F32"/>
      <c r="G32"/>
      <c r="H32"/>
      <c r="I32"/>
      <c r="J32"/>
      <c r="K32"/>
      <c r="L32"/>
      <c r="Q32"/>
      <c r="Z32" s="19"/>
      <c r="AA32" s="19"/>
      <c r="AB32" s="19"/>
      <c r="AC32" s="19"/>
    </row>
    <row r="33" spans="1:34" x14ac:dyDescent="0.25">
      <c r="A33" s="1" t="s">
        <v>12</v>
      </c>
      <c r="B33" s="32" t="s">
        <v>52</v>
      </c>
      <c r="C33" s="32" t="s">
        <v>70</v>
      </c>
      <c r="D33" s="28">
        <v>107</v>
      </c>
      <c r="E33">
        <v>81.599999999999994</v>
      </c>
      <c r="F33">
        <v>52</v>
      </c>
      <c r="G33">
        <v>24</v>
      </c>
      <c r="H33">
        <v>21</v>
      </c>
      <c r="I33">
        <f>21.56</f>
        <v>21.56</v>
      </c>
      <c r="J33">
        <v>18</v>
      </c>
      <c r="K33">
        <v>13</v>
      </c>
      <c r="L33">
        <v>18</v>
      </c>
      <c r="S33" s="98" t="s">
        <v>135</v>
      </c>
      <c r="T33" s="99"/>
      <c r="V33" s="98" t="s">
        <v>136</v>
      </c>
      <c r="W33" s="99"/>
      <c r="X33" s="41"/>
      <c r="Y33" s="53"/>
      <c r="Z33" s="19"/>
      <c r="AA33" s="19"/>
      <c r="AB33" s="19"/>
      <c r="AC33" s="19"/>
    </row>
    <row r="34" spans="1:34" x14ac:dyDescent="0.25">
      <c r="A34" s="3" t="s">
        <v>13</v>
      </c>
      <c r="B34" s="3" t="s">
        <v>9</v>
      </c>
      <c r="C34" s="3" t="s">
        <v>71</v>
      </c>
      <c r="D34" s="29">
        <v>167</v>
      </c>
      <c r="E34" s="61">
        <v>157</v>
      </c>
      <c r="F34" s="61">
        <f>139470079/1000000</f>
        <v>139.470079</v>
      </c>
      <c r="G34" s="61">
        <f>125658/1000</f>
        <v>125.658</v>
      </c>
      <c r="H34" s="61">
        <f>121004/1000</f>
        <v>121.004</v>
      </c>
      <c r="I34" s="61">
        <v>120.854</v>
      </c>
      <c r="J34" s="61">
        <v>113.104</v>
      </c>
      <c r="K34" s="61">
        <v>96.745999999999995</v>
      </c>
      <c r="L34" s="61">
        <v>85.180999999999997</v>
      </c>
      <c r="S34" s="33">
        <v>2023</v>
      </c>
      <c r="T34" s="33">
        <v>2022</v>
      </c>
      <c r="U34" s="33"/>
      <c r="V34" s="33">
        <v>2023</v>
      </c>
      <c r="W34" s="33">
        <v>2022</v>
      </c>
      <c r="X34" s="33"/>
      <c r="Y34" s="33"/>
      <c r="Z34" s="19"/>
      <c r="AA34" s="19"/>
      <c r="AB34" s="19"/>
      <c r="AC34" s="19"/>
    </row>
    <row r="35" spans="1:34" ht="18" customHeight="1" x14ac:dyDescent="0.35">
      <c r="A35" s="2" t="s">
        <v>15</v>
      </c>
      <c r="B35" s="2" t="s">
        <v>24</v>
      </c>
      <c r="C35" s="2" t="s">
        <v>69</v>
      </c>
      <c r="D35" s="75">
        <f t="shared" ref="D35:I35" si="13">D33/D34</f>
        <v>0.64071856287425155</v>
      </c>
      <c r="E35" s="57">
        <f t="shared" si="13"/>
        <v>0.5197452229299363</v>
      </c>
      <c r="F35" s="57">
        <f t="shared" si="13"/>
        <v>0.37283982609631994</v>
      </c>
      <c r="G35" s="57">
        <f t="shared" si="13"/>
        <v>0.19099460440242563</v>
      </c>
      <c r="H35" s="57">
        <f t="shared" si="13"/>
        <v>0.17354798188489637</v>
      </c>
      <c r="I35" s="57">
        <f t="shared" si="13"/>
        <v>0.17839707415559269</v>
      </c>
      <c r="J35" s="57">
        <v>0.159</v>
      </c>
      <c r="K35" s="57">
        <v>0.1</v>
      </c>
      <c r="L35" s="57">
        <v>0.2</v>
      </c>
      <c r="O35" s="12" t="s">
        <v>80</v>
      </c>
      <c r="P35" s="12"/>
      <c r="Q35" s="12"/>
      <c r="R35" s="12"/>
      <c r="S35" s="33"/>
      <c r="T35" s="33"/>
      <c r="U35" s="33"/>
      <c r="V35" s="33"/>
      <c r="W35" s="33"/>
      <c r="X35" s="33"/>
      <c r="Y35" s="33"/>
      <c r="Z35" s="19"/>
      <c r="AA35" s="19"/>
      <c r="AB35" s="19"/>
      <c r="AC35" s="19"/>
    </row>
    <row r="36" spans="1:34" x14ac:dyDescent="0.25">
      <c r="D36" s="71"/>
      <c r="E36"/>
      <c r="F36"/>
      <c r="G36"/>
      <c r="H36"/>
      <c r="I36"/>
      <c r="J36"/>
      <c r="K36"/>
      <c r="L36"/>
      <c r="O36" s="45" t="s">
        <v>52</v>
      </c>
      <c r="P36" s="45" t="s">
        <v>70</v>
      </c>
      <c r="Q36" s="45"/>
      <c r="R36" s="45"/>
      <c r="S36" s="46">
        <v>107</v>
      </c>
      <c r="T36" s="46">
        <v>73</v>
      </c>
      <c r="U36" s="46"/>
      <c r="V36" s="46">
        <v>24</v>
      </c>
      <c r="W36" s="46">
        <v>21</v>
      </c>
      <c r="X36" s="46"/>
      <c r="Y36" s="39"/>
      <c r="Z36" s="19"/>
      <c r="AA36" s="19"/>
      <c r="AB36" s="19"/>
      <c r="AC36" s="19"/>
    </row>
    <row r="37" spans="1:34" x14ac:dyDescent="0.25">
      <c r="B37" s="2" t="s">
        <v>117</v>
      </c>
      <c r="C37" s="2" t="s">
        <v>118</v>
      </c>
      <c r="D37" s="71"/>
      <c r="E37"/>
      <c r="F37"/>
      <c r="G37"/>
      <c r="H37"/>
      <c r="I37"/>
      <c r="J37"/>
      <c r="K37"/>
      <c r="L37"/>
      <c r="O37" s="3" t="s">
        <v>53</v>
      </c>
      <c r="P37" s="38" t="s">
        <v>91</v>
      </c>
      <c r="Q37" s="38"/>
      <c r="R37" s="38"/>
      <c r="S37" s="44">
        <v>-9</v>
      </c>
      <c r="T37" s="44">
        <v>-3</v>
      </c>
      <c r="U37" s="44"/>
      <c r="V37" s="44">
        <v>-4</v>
      </c>
      <c r="W37" s="44">
        <v>1</v>
      </c>
      <c r="X37" s="44"/>
      <c r="Y37" s="39"/>
      <c r="Z37" s="19"/>
      <c r="AA37" s="19"/>
      <c r="AB37" s="19"/>
      <c r="AC37" s="19"/>
    </row>
    <row r="38" spans="1:34" x14ac:dyDescent="0.25">
      <c r="A38" s="1" t="s">
        <v>12</v>
      </c>
      <c r="B38" s="1" t="s">
        <v>105</v>
      </c>
      <c r="C38" s="1" t="s">
        <v>110</v>
      </c>
      <c r="D38" s="74">
        <v>276</v>
      </c>
      <c r="E38" s="30">
        <v>270</v>
      </c>
      <c r="F38" s="30">
        <v>252</v>
      </c>
      <c r="G38" s="30">
        <v>219</v>
      </c>
      <c r="H38" s="30">
        <v>186</v>
      </c>
      <c r="I38" s="30">
        <v>147</v>
      </c>
      <c r="J38" s="30">
        <v>112</v>
      </c>
      <c r="K38" s="30">
        <v>86</v>
      </c>
      <c r="L38" s="30">
        <v>65</v>
      </c>
      <c r="O38" s="34" t="s">
        <v>54</v>
      </c>
      <c r="P38" s="34" t="s">
        <v>71</v>
      </c>
      <c r="Q38" s="34"/>
      <c r="R38" s="34"/>
      <c r="S38" s="39">
        <f>167413/1000</f>
        <v>167.41300000000001</v>
      </c>
      <c r="T38" s="39">
        <f>126227/1000</f>
        <v>126.227</v>
      </c>
      <c r="U38" s="39"/>
      <c r="V38" s="39">
        <f>211367/1000</f>
        <v>211.36699999999999</v>
      </c>
      <c r="W38" s="39">
        <f>134891/1000</f>
        <v>134.89099999999999</v>
      </c>
      <c r="X38" s="39"/>
      <c r="Y38" s="39"/>
      <c r="Z38" s="19"/>
      <c r="AD38" s="1"/>
      <c r="AE38" s="1"/>
      <c r="AF38" s="1"/>
      <c r="AG38" s="1"/>
      <c r="AH38" s="1"/>
    </row>
    <row r="39" spans="1:34" x14ac:dyDescent="0.25">
      <c r="A39" s="1" t="s">
        <v>13</v>
      </c>
      <c r="B39" s="1" t="s">
        <v>111</v>
      </c>
      <c r="C39" s="1" t="s">
        <v>112</v>
      </c>
      <c r="D39" s="74">
        <v>357</v>
      </c>
      <c r="E39">
        <v>345</v>
      </c>
      <c r="F39">
        <v>329</v>
      </c>
      <c r="G39">
        <v>302</v>
      </c>
      <c r="H39">
        <v>257</v>
      </c>
      <c r="I39">
        <v>209</v>
      </c>
      <c r="J39">
        <v>162</v>
      </c>
      <c r="K39">
        <v>125</v>
      </c>
      <c r="L39">
        <v>93</v>
      </c>
      <c r="O39" s="37" t="s">
        <v>94</v>
      </c>
      <c r="P39" s="37"/>
      <c r="Q39" s="37"/>
      <c r="R39" s="40"/>
      <c r="S39" s="40">
        <f>(S36+S37)/S38</f>
        <v>0.58537867429650026</v>
      </c>
      <c r="T39" s="40">
        <f>(T36+T37)/T38</f>
        <v>0.55455647365460636</v>
      </c>
      <c r="U39" s="40"/>
      <c r="V39" s="40">
        <f>(V36+V37)/V38</f>
        <v>9.4622150099116703E-2</v>
      </c>
      <c r="W39" s="40">
        <f>(W36+W37)/W38-0.1</f>
        <v>6.309464678888882E-2</v>
      </c>
      <c r="X39" s="40"/>
      <c r="Y39" s="54"/>
      <c r="Z39" s="19"/>
      <c r="AD39" s="1"/>
      <c r="AE39" s="1"/>
      <c r="AF39" s="1"/>
      <c r="AG39" s="1"/>
      <c r="AH39" s="1"/>
    </row>
    <row r="40" spans="1:34" x14ac:dyDescent="0.25">
      <c r="A40" s="3" t="s">
        <v>16</v>
      </c>
      <c r="B40" s="3" t="s">
        <v>113</v>
      </c>
      <c r="C40" s="3" t="s">
        <v>114</v>
      </c>
      <c r="D40" s="72">
        <v>51</v>
      </c>
      <c r="E40" s="55">
        <v>47</v>
      </c>
      <c r="F40" s="55">
        <v>49</v>
      </c>
      <c r="G40" s="55">
        <v>52</v>
      </c>
      <c r="H40" s="55">
        <v>40</v>
      </c>
      <c r="I40" s="55">
        <v>33</v>
      </c>
      <c r="J40" s="55">
        <v>29</v>
      </c>
      <c r="K40" s="55">
        <v>23</v>
      </c>
      <c r="L40" s="55">
        <v>12</v>
      </c>
      <c r="Z40" s="19"/>
      <c r="AA40" s="35"/>
      <c r="AD40" s="1"/>
      <c r="AE40" s="1"/>
      <c r="AF40" s="1"/>
      <c r="AG40" s="1"/>
      <c r="AH40" s="1"/>
    </row>
    <row r="41" spans="1:34" x14ac:dyDescent="0.25">
      <c r="A41" s="2" t="s">
        <v>115</v>
      </c>
      <c r="B41" s="2" t="s">
        <v>116</v>
      </c>
      <c r="C41" s="2" t="s">
        <v>119</v>
      </c>
      <c r="D41" s="76">
        <f>D38/(D39-D40)</f>
        <v>0.90196078431372551</v>
      </c>
      <c r="E41" s="62">
        <f>E38/(E39-E40)</f>
        <v>0.90604026845637586</v>
      </c>
      <c r="F41" s="51">
        <f t="shared" ref="F41:L41" si="14">F38/(F39-F40)</f>
        <v>0.9</v>
      </c>
      <c r="G41" s="62">
        <f t="shared" si="14"/>
        <v>0.876</v>
      </c>
      <c r="H41" s="62">
        <f t="shared" si="14"/>
        <v>0.8571428571428571</v>
      </c>
      <c r="I41" s="51">
        <f t="shared" si="14"/>
        <v>0.83522727272727271</v>
      </c>
      <c r="J41" s="51">
        <f t="shared" si="14"/>
        <v>0.84210526315789469</v>
      </c>
      <c r="K41" s="51">
        <f t="shared" si="14"/>
        <v>0.84313725490196079</v>
      </c>
      <c r="L41" s="51">
        <f t="shared" si="14"/>
        <v>0.80246913580246915</v>
      </c>
      <c r="Z41" s="19"/>
      <c r="AA41" s="35"/>
      <c r="AD41" s="1"/>
      <c r="AE41" s="1"/>
      <c r="AF41" s="1"/>
      <c r="AG41" s="1"/>
      <c r="AH41" s="1"/>
    </row>
    <row r="42" spans="1:34" x14ac:dyDescent="0.25">
      <c r="D42" s="71"/>
      <c r="E42"/>
      <c r="F42"/>
      <c r="G42"/>
      <c r="H42"/>
      <c r="I42"/>
      <c r="J42"/>
      <c r="K42"/>
      <c r="L42"/>
      <c r="Z42" s="19"/>
      <c r="AA42" s="35"/>
      <c r="AD42" s="1"/>
      <c r="AE42" s="1"/>
      <c r="AF42" s="1"/>
      <c r="AG42" s="1"/>
      <c r="AH42" s="1"/>
    </row>
    <row r="43" spans="1:34" x14ac:dyDescent="0.25">
      <c r="B43" s="34" t="s">
        <v>25</v>
      </c>
      <c r="C43" s="2" t="s">
        <v>72</v>
      </c>
      <c r="D43" s="71"/>
      <c r="E43"/>
      <c r="F43"/>
      <c r="G43"/>
      <c r="H43"/>
      <c r="I43"/>
      <c r="J43"/>
      <c r="K43"/>
      <c r="L43"/>
      <c r="T43" s="36"/>
      <c r="U43" s="36"/>
      <c r="V43" s="36"/>
      <c r="W43" s="36"/>
      <c r="X43" s="36"/>
      <c r="Y43" s="36"/>
      <c r="Z43" s="19"/>
      <c r="AA43" s="35"/>
      <c r="AD43" s="1"/>
      <c r="AE43" s="1"/>
      <c r="AF43" s="1"/>
      <c r="AG43" s="1"/>
      <c r="AH43" s="1"/>
    </row>
    <row r="44" spans="1:34" x14ac:dyDescent="0.25">
      <c r="A44" s="1" t="s">
        <v>12</v>
      </c>
      <c r="B44" s="1" t="s">
        <v>50</v>
      </c>
      <c r="C44" s="1" t="s">
        <v>73</v>
      </c>
      <c r="D44" s="28">
        <v>-8</v>
      </c>
      <c r="E44">
        <v>87.3</v>
      </c>
      <c r="F44">
        <v>15</v>
      </c>
      <c r="G44">
        <v>3</v>
      </c>
      <c r="H44">
        <v>-10</v>
      </c>
      <c r="I44">
        <v>54.36</v>
      </c>
      <c r="J44">
        <v>126</v>
      </c>
      <c r="K44">
        <v>155</v>
      </c>
      <c r="L44">
        <v>317</v>
      </c>
      <c r="T44" s="36"/>
      <c r="U44" s="36"/>
      <c r="V44" s="36"/>
      <c r="W44" s="36"/>
      <c r="X44" s="36"/>
      <c r="Y44" s="36"/>
      <c r="Z44" s="19"/>
      <c r="AA44" s="35"/>
      <c r="AD44" s="1"/>
      <c r="AE44" s="1"/>
      <c r="AF44" s="1"/>
      <c r="AG44" s="1"/>
      <c r="AH44" s="1"/>
    </row>
    <row r="45" spans="1:34" x14ac:dyDescent="0.25">
      <c r="A45" s="3" t="s">
        <v>13</v>
      </c>
      <c r="B45" s="3" t="s">
        <v>9</v>
      </c>
      <c r="C45" s="3" t="s">
        <v>71</v>
      </c>
      <c r="D45" s="29">
        <v>167</v>
      </c>
      <c r="E45" s="61">
        <v>154.6</v>
      </c>
      <c r="F45" s="61">
        <f>139470079/1000000</f>
        <v>139.470079</v>
      </c>
      <c r="G45" s="61">
        <f>125658/1000</f>
        <v>125.658</v>
      </c>
      <c r="H45" s="61">
        <f>121004/1000</f>
        <v>121.004</v>
      </c>
      <c r="I45" s="61">
        <v>120.854</v>
      </c>
      <c r="J45" s="61">
        <v>113.104</v>
      </c>
      <c r="K45" s="61">
        <v>96.745999999999995</v>
      </c>
      <c r="L45" s="61">
        <v>85.180999999999997</v>
      </c>
      <c r="AD45" s="1"/>
      <c r="AE45" s="1"/>
      <c r="AF45" s="1"/>
      <c r="AG45" s="1"/>
      <c r="AH45" s="1"/>
    </row>
    <row r="46" spans="1:34" x14ac:dyDescent="0.25">
      <c r="A46" s="2" t="s">
        <v>15</v>
      </c>
      <c r="B46" s="2" t="s">
        <v>25</v>
      </c>
      <c r="C46" s="2" t="s">
        <v>72</v>
      </c>
      <c r="D46" s="75">
        <f t="shared" ref="D46" si="15">D44/D45</f>
        <v>-4.790419161676647E-2</v>
      </c>
      <c r="E46" s="83">
        <f t="shared" ref="E46:J46" si="16">E44/E45</f>
        <v>0.56468305304010347</v>
      </c>
      <c r="F46" s="83">
        <f t="shared" si="16"/>
        <v>0.1075499498354769</v>
      </c>
      <c r="G46" s="83">
        <f t="shared" si="16"/>
        <v>2.3874325550303204E-2</v>
      </c>
      <c r="H46" s="83">
        <f t="shared" si="16"/>
        <v>-8.264189613566493E-2</v>
      </c>
      <c r="I46" s="83">
        <f t="shared" si="16"/>
        <v>0.44979893094146656</v>
      </c>
      <c r="J46" s="83">
        <f t="shared" si="16"/>
        <v>1.1140189560050926</v>
      </c>
      <c r="K46" s="83">
        <v>1.6</v>
      </c>
      <c r="L46" s="83">
        <v>3.7</v>
      </c>
      <c r="Z46" s="19"/>
      <c r="AD46" s="1"/>
      <c r="AE46" s="1"/>
      <c r="AF46" s="1"/>
      <c r="AG46" s="1"/>
      <c r="AH46" s="1"/>
    </row>
    <row r="47" spans="1:34" x14ac:dyDescent="0.25">
      <c r="D47" s="71"/>
      <c r="E47"/>
      <c r="F47"/>
      <c r="G47"/>
      <c r="H47"/>
      <c r="I47"/>
      <c r="J47"/>
      <c r="K47"/>
      <c r="L47"/>
      <c r="AD47" s="1"/>
      <c r="AE47" s="1"/>
      <c r="AF47" s="1"/>
      <c r="AG47" s="1"/>
      <c r="AH47" s="1"/>
    </row>
    <row r="48" spans="1:34" x14ac:dyDescent="0.25">
      <c r="B48" s="2" t="s">
        <v>27</v>
      </c>
      <c r="C48" s="2" t="s">
        <v>74</v>
      </c>
      <c r="D48" s="71"/>
      <c r="E48"/>
      <c r="F48"/>
      <c r="G48"/>
      <c r="H48"/>
      <c r="I48"/>
      <c r="J48"/>
      <c r="K48"/>
      <c r="L48"/>
      <c r="AD48" s="1"/>
      <c r="AE48" s="1"/>
      <c r="AF48" s="1"/>
      <c r="AG48" s="1"/>
      <c r="AH48" s="1"/>
    </row>
    <row r="49" spans="1:34" x14ac:dyDescent="0.25">
      <c r="A49" s="1" t="s">
        <v>12</v>
      </c>
      <c r="B49" s="1" t="s">
        <v>2</v>
      </c>
      <c r="C49" s="1" t="s">
        <v>63</v>
      </c>
      <c r="D49" s="74">
        <f>D12</f>
        <v>2478</v>
      </c>
      <c r="E49" s="30">
        <v>2596</v>
      </c>
      <c r="F49" s="30">
        <v>2624</v>
      </c>
      <c r="G49" s="30">
        <v>2672</v>
      </c>
      <c r="H49" s="30">
        <v>2605</v>
      </c>
      <c r="I49" s="30">
        <v>2429</v>
      </c>
      <c r="J49" s="30">
        <v>2328</v>
      </c>
      <c r="K49" s="30">
        <v>1812</v>
      </c>
      <c r="L49" s="30">
        <v>1686</v>
      </c>
      <c r="AD49" s="1"/>
      <c r="AE49" s="1"/>
      <c r="AF49" s="1"/>
      <c r="AG49" s="1"/>
      <c r="AH49" s="1"/>
    </row>
    <row r="50" spans="1:34" x14ac:dyDescent="0.25">
      <c r="A50" s="1" t="s">
        <v>13</v>
      </c>
      <c r="B50" s="1" t="s">
        <v>10</v>
      </c>
      <c r="C50" s="1" t="s">
        <v>75</v>
      </c>
      <c r="D50" s="77" t="s">
        <v>34</v>
      </c>
      <c r="E50" s="63" t="s">
        <v>34</v>
      </c>
      <c r="F50" s="63" t="s">
        <v>34</v>
      </c>
      <c r="G50" s="63" t="s">
        <v>34</v>
      </c>
      <c r="H50" s="63" t="s">
        <v>34</v>
      </c>
      <c r="I50" s="63" t="s">
        <v>34</v>
      </c>
      <c r="J50" s="63" t="s">
        <v>34</v>
      </c>
      <c r="K50" s="63" t="s">
        <v>34</v>
      </c>
      <c r="L50">
        <v>10</v>
      </c>
      <c r="AD50" s="1"/>
      <c r="AE50" s="1"/>
      <c r="AF50" s="1"/>
      <c r="AG50" s="1"/>
      <c r="AH50" s="1"/>
    </row>
    <row r="51" spans="1:34" x14ac:dyDescent="0.25">
      <c r="A51" s="3" t="s">
        <v>16</v>
      </c>
      <c r="B51" s="3" t="s">
        <v>3</v>
      </c>
      <c r="C51" s="3" t="s">
        <v>92</v>
      </c>
      <c r="D51" s="72">
        <v>29</v>
      </c>
      <c r="E51" s="59">
        <v>465</v>
      </c>
      <c r="F51" s="59">
        <v>29</v>
      </c>
      <c r="G51" s="59">
        <v>62</v>
      </c>
      <c r="H51" s="59">
        <v>52</v>
      </c>
      <c r="I51" s="59">
        <v>130</v>
      </c>
      <c r="J51" s="59">
        <v>130</v>
      </c>
      <c r="K51" s="59">
        <v>72</v>
      </c>
      <c r="L51" s="59">
        <v>218</v>
      </c>
      <c r="AD51" s="1"/>
      <c r="AE51" s="1"/>
      <c r="AF51" s="1"/>
      <c r="AG51" s="1"/>
      <c r="AH51" s="1"/>
    </row>
    <row r="52" spans="1:34" x14ac:dyDescent="0.25">
      <c r="A52" s="2" t="s">
        <v>26</v>
      </c>
      <c r="B52" s="2" t="s">
        <v>27</v>
      </c>
      <c r="C52" s="2" t="s">
        <v>74</v>
      </c>
      <c r="D52" s="78">
        <f t="shared" ref="D52" si="17">D49-D51</f>
        <v>2449</v>
      </c>
      <c r="E52" s="64">
        <f t="shared" ref="E52:J52" si="18">E49-E51</f>
        <v>2131</v>
      </c>
      <c r="F52" s="64">
        <f t="shared" si="18"/>
        <v>2595</v>
      </c>
      <c r="G52" s="64">
        <f t="shared" si="18"/>
        <v>2610</v>
      </c>
      <c r="H52" s="64">
        <f t="shared" si="18"/>
        <v>2553</v>
      </c>
      <c r="I52" s="64">
        <f t="shared" si="18"/>
        <v>2299</v>
      </c>
      <c r="J52" s="64">
        <f t="shared" si="18"/>
        <v>2198</v>
      </c>
      <c r="K52" s="64">
        <v>1740</v>
      </c>
      <c r="L52" s="64">
        <v>1458</v>
      </c>
      <c r="AD52" s="1"/>
      <c r="AE52" s="1"/>
      <c r="AF52" s="1"/>
      <c r="AG52" s="1"/>
      <c r="AH52" s="1"/>
    </row>
    <row r="53" spans="1:34" x14ac:dyDescent="0.25">
      <c r="D53" s="71"/>
      <c r="E53"/>
      <c r="F53"/>
      <c r="G53"/>
      <c r="H53"/>
      <c r="I53"/>
      <c r="J53"/>
      <c r="K53"/>
      <c r="L53"/>
      <c r="AD53" s="1"/>
      <c r="AE53" s="1"/>
      <c r="AF53" s="1"/>
      <c r="AG53" s="1"/>
      <c r="AH53" s="1"/>
    </row>
    <row r="54" spans="1:34" x14ac:dyDescent="0.25">
      <c r="B54" s="2" t="s">
        <v>127</v>
      </c>
      <c r="C54" s="2" t="s">
        <v>128</v>
      </c>
      <c r="D54" s="71"/>
      <c r="E54"/>
      <c r="F54"/>
      <c r="G54"/>
      <c r="H54"/>
      <c r="I54"/>
      <c r="J54"/>
      <c r="K54"/>
      <c r="L54"/>
      <c r="AD54" s="1"/>
      <c r="AE54" s="1"/>
      <c r="AF54" s="1"/>
      <c r="AG54" s="1"/>
      <c r="AH54" s="1"/>
    </row>
    <row r="55" spans="1:34" x14ac:dyDescent="0.25">
      <c r="A55" s="1" t="s">
        <v>12</v>
      </c>
      <c r="B55" s="1" t="s">
        <v>105</v>
      </c>
      <c r="C55" s="1" t="s">
        <v>110</v>
      </c>
      <c r="D55" s="74">
        <f>275.9</f>
        <v>275.89999999999998</v>
      </c>
      <c r="E55" s="30">
        <v>270</v>
      </c>
      <c r="F55" s="30">
        <f t="shared" ref="F55:L55" si="19">F38</f>
        <v>252</v>
      </c>
      <c r="G55" s="30">
        <f t="shared" si="19"/>
        <v>219</v>
      </c>
      <c r="H55" s="30">
        <f t="shared" si="19"/>
        <v>186</v>
      </c>
      <c r="I55" s="30">
        <f t="shared" si="19"/>
        <v>147</v>
      </c>
      <c r="J55" s="30">
        <f t="shared" si="19"/>
        <v>112</v>
      </c>
      <c r="K55" s="30">
        <f t="shared" si="19"/>
        <v>86</v>
      </c>
      <c r="L55" s="30">
        <f t="shared" si="19"/>
        <v>65</v>
      </c>
      <c r="AD55" s="1"/>
      <c r="AE55" s="1"/>
      <c r="AF55" s="1"/>
      <c r="AG55" s="1"/>
      <c r="AH55" s="1"/>
    </row>
    <row r="56" spans="1:34" x14ac:dyDescent="0.25">
      <c r="A56" s="1" t="s">
        <v>13</v>
      </c>
      <c r="B56" s="1" t="s">
        <v>122</v>
      </c>
      <c r="C56" s="1" t="s">
        <v>122</v>
      </c>
      <c r="D56" s="84">
        <f>36.1</f>
        <v>36.1</v>
      </c>
      <c r="E56">
        <v>37</v>
      </c>
      <c r="F56">
        <v>40</v>
      </c>
      <c r="G56">
        <v>39</v>
      </c>
      <c r="H56">
        <v>38</v>
      </c>
      <c r="I56">
        <v>28</v>
      </c>
      <c r="J56">
        <v>28</v>
      </c>
      <c r="K56">
        <v>27</v>
      </c>
      <c r="L56">
        <v>24</v>
      </c>
      <c r="AD56" s="1"/>
      <c r="AE56" s="1"/>
      <c r="AF56" s="1"/>
      <c r="AG56" s="1"/>
      <c r="AH56" s="1"/>
    </row>
    <row r="57" spans="1:34" x14ac:dyDescent="0.25">
      <c r="A57" s="1" t="s">
        <v>16</v>
      </c>
      <c r="B57" s="1" t="s">
        <v>123</v>
      </c>
      <c r="C57" s="1" t="s">
        <v>124</v>
      </c>
      <c r="D57" s="77">
        <v>-123.5</v>
      </c>
      <c r="E57" s="63">
        <f>(48.5-177.9+5.8)</f>
        <v>-123.60000000000001</v>
      </c>
      <c r="F57" s="63">
        <f>(25.4-144.4+8.4)</f>
        <v>-110.6</v>
      </c>
      <c r="G57" s="63">
        <f>(12.1-112+10.9)</f>
        <v>-89</v>
      </c>
      <c r="H57" s="63">
        <f>(4.7-85.4+12.6)</f>
        <v>-68.100000000000009</v>
      </c>
      <c r="I57" s="63">
        <v>-50.1</v>
      </c>
      <c r="J57" s="63">
        <v>-40</v>
      </c>
      <c r="K57" s="63">
        <v>-27.9</v>
      </c>
      <c r="L57">
        <v>-23</v>
      </c>
      <c r="AD57" s="1"/>
      <c r="AE57" s="1"/>
      <c r="AF57" s="1"/>
      <c r="AG57" s="1"/>
      <c r="AH57" s="1"/>
    </row>
    <row r="58" spans="1:34" x14ac:dyDescent="0.25">
      <c r="A58" s="3" t="s">
        <v>129</v>
      </c>
      <c r="B58" s="3" t="s">
        <v>125</v>
      </c>
      <c r="C58" s="3" t="s">
        <v>126</v>
      </c>
      <c r="D58" s="79">
        <v>-0.5</v>
      </c>
      <c r="E58" s="59">
        <f>-0.8</f>
        <v>-0.8</v>
      </c>
      <c r="F58" s="59">
        <v>-0.8</v>
      </c>
      <c r="G58" s="59">
        <v>-0.8</v>
      </c>
      <c r="H58" s="59">
        <v>-0.7</v>
      </c>
      <c r="I58" s="59">
        <v>-0.1</v>
      </c>
      <c r="J58" s="59">
        <v>0</v>
      </c>
      <c r="K58" s="59">
        <v>0</v>
      </c>
      <c r="L58" s="61">
        <v>-0.19</v>
      </c>
      <c r="AD58" s="1"/>
      <c r="AE58" s="1"/>
      <c r="AF58" s="1"/>
      <c r="AG58" s="1"/>
      <c r="AH58" s="1"/>
    </row>
    <row r="59" spans="1:34" x14ac:dyDescent="0.25">
      <c r="A59" s="2" t="s">
        <v>130</v>
      </c>
      <c r="B59" s="2" t="s">
        <v>120</v>
      </c>
      <c r="C59" s="2" t="s">
        <v>121</v>
      </c>
      <c r="D59" s="80">
        <f>-(D55-D56)/(D57-D58)</f>
        <v>1.9495934959349592</v>
      </c>
      <c r="E59" s="65">
        <f>-(E55-E56)/(E57-E58)</f>
        <v>1.8973941368078173</v>
      </c>
      <c r="F59" s="65">
        <f>-(F55-F56)/(F57-F58)</f>
        <v>1.9307832422586522</v>
      </c>
      <c r="G59" s="65">
        <f>-(G55-G56)/(G57-G58)</f>
        <v>2.0408163265306123</v>
      </c>
      <c r="H59" s="65">
        <f t="shared" ref="H59:L59" si="20">-(H55-H56)/(H57-H58)</f>
        <v>2.1958456973293767</v>
      </c>
      <c r="I59" s="65">
        <f t="shared" si="20"/>
        <v>2.38</v>
      </c>
      <c r="J59" s="65">
        <f t="shared" si="20"/>
        <v>2.1</v>
      </c>
      <c r="K59" s="65">
        <f t="shared" si="20"/>
        <v>2.1146953405017923</v>
      </c>
      <c r="L59" s="65">
        <f t="shared" si="20"/>
        <v>1.7974572555896537</v>
      </c>
      <c r="AD59" s="1"/>
      <c r="AE59" s="1"/>
      <c r="AF59" s="1"/>
      <c r="AG59" s="1"/>
      <c r="AH59" s="1"/>
    </row>
    <row r="60" spans="1:34" x14ac:dyDescent="0.25">
      <c r="A60" s="2"/>
      <c r="B60" s="2"/>
      <c r="C60" s="2"/>
      <c r="D60" s="78"/>
      <c r="E60" s="64"/>
      <c r="F60" s="64"/>
      <c r="G60" s="64"/>
      <c r="H60" s="64"/>
      <c r="I60" s="65"/>
      <c r="J60" s="65"/>
      <c r="K60" s="65"/>
      <c r="L60" s="65"/>
      <c r="AD60" s="1"/>
      <c r="AE60" s="1"/>
      <c r="AF60" s="1"/>
      <c r="AG60" s="1"/>
      <c r="AH60" s="1"/>
    </row>
    <row r="61" spans="1:34" x14ac:dyDescent="0.25">
      <c r="B61" s="2" t="s">
        <v>28</v>
      </c>
      <c r="C61" s="2" t="s">
        <v>59</v>
      </c>
      <c r="D61" s="74"/>
      <c r="E61"/>
      <c r="F61"/>
      <c r="G61"/>
      <c r="H61"/>
      <c r="I61"/>
      <c r="J61"/>
      <c r="K61"/>
      <c r="L61"/>
    </row>
    <row r="62" spans="1:34" x14ac:dyDescent="0.25">
      <c r="A62" s="1" t="s">
        <v>12</v>
      </c>
      <c r="B62" s="1" t="s">
        <v>5</v>
      </c>
      <c r="C62" s="1" t="s">
        <v>65</v>
      </c>
      <c r="D62" s="74">
        <f>D23</f>
        <v>2684</v>
      </c>
      <c r="E62" s="30">
        <v>2608</v>
      </c>
      <c r="F62" s="30">
        <v>2114</v>
      </c>
      <c r="G62" s="30">
        <v>2099</v>
      </c>
      <c r="H62" s="30">
        <v>1864</v>
      </c>
      <c r="I62" s="30">
        <v>1876.2</v>
      </c>
      <c r="J62" s="30">
        <v>1817</v>
      </c>
      <c r="K62" s="30">
        <v>1212</v>
      </c>
      <c r="L62" s="30">
        <v>1049</v>
      </c>
    </row>
    <row r="63" spans="1:34" x14ac:dyDescent="0.25">
      <c r="A63" s="3" t="s">
        <v>13</v>
      </c>
      <c r="B63" s="3" t="s">
        <v>11</v>
      </c>
      <c r="C63" s="3" t="s">
        <v>77</v>
      </c>
      <c r="D63" s="72">
        <v>5518</v>
      </c>
      <c r="E63" s="55">
        <v>5587</v>
      </c>
      <c r="F63" s="55">
        <v>5107</v>
      </c>
      <c r="G63" s="55">
        <v>5121</v>
      </c>
      <c r="H63" s="55">
        <v>4814.8</v>
      </c>
      <c r="I63" s="55">
        <v>4592.5</v>
      </c>
      <c r="J63" s="55">
        <v>4423</v>
      </c>
      <c r="K63" s="55">
        <v>3265</v>
      </c>
      <c r="L63" s="55">
        <v>2911</v>
      </c>
    </row>
    <row r="64" spans="1:34" x14ac:dyDescent="0.25">
      <c r="A64" s="2" t="s">
        <v>15</v>
      </c>
      <c r="B64" s="2" t="s">
        <v>29</v>
      </c>
      <c r="C64" s="2" t="s">
        <v>59</v>
      </c>
      <c r="D64" s="81">
        <f t="shared" ref="D64:I64" si="21">D62/D63</f>
        <v>0.48640811888365348</v>
      </c>
      <c r="E64" s="66">
        <f t="shared" si="21"/>
        <v>0.46679792375156615</v>
      </c>
      <c r="F64" s="66">
        <f t="shared" si="21"/>
        <v>0.41394164871744665</v>
      </c>
      <c r="G64" s="66">
        <f t="shared" si="21"/>
        <v>0.40988088264010936</v>
      </c>
      <c r="H64" s="66">
        <f t="shared" si="21"/>
        <v>0.38713965273739304</v>
      </c>
      <c r="I64" s="66">
        <f t="shared" si="21"/>
        <v>0.40853565596080565</v>
      </c>
      <c r="J64" s="66">
        <v>0.41</v>
      </c>
      <c r="K64" s="66">
        <v>0.37</v>
      </c>
      <c r="L64" s="66">
        <v>0.36</v>
      </c>
    </row>
    <row r="65" spans="1:13" x14ac:dyDescent="0.25">
      <c r="D65" s="71"/>
      <c r="E65"/>
      <c r="F65"/>
      <c r="G65"/>
      <c r="H65"/>
      <c r="I65"/>
      <c r="J65"/>
      <c r="K65"/>
      <c r="L65"/>
    </row>
    <row r="66" spans="1:13" x14ac:dyDescent="0.25">
      <c r="B66" s="2" t="s">
        <v>30</v>
      </c>
      <c r="C66" s="2" t="s">
        <v>60</v>
      </c>
      <c r="D66" s="71"/>
      <c r="E66"/>
      <c r="F66"/>
      <c r="G66"/>
      <c r="H66"/>
      <c r="I66"/>
      <c r="J66"/>
      <c r="K66"/>
      <c r="L66"/>
    </row>
    <row r="67" spans="1:13" x14ac:dyDescent="0.25">
      <c r="A67" s="1" t="s">
        <v>12</v>
      </c>
      <c r="B67" s="1" t="s">
        <v>5</v>
      </c>
      <c r="C67" s="1" t="s">
        <v>65</v>
      </c>
      <c r="D67" s="74">
        <f>D23</f>
        <v>2684</v>
      </c>
      <c r="E67" s="30">
        <v>2608</v>
      </c>
      <c r="F67" s="30">
        <v>2114</v>
      </c>
      <c r="G67" s="30">
        <v>2099</v>
      </c>
      <c r="H67" s="30">
        <v>1864</v>
      </c>
      <c r="I67" s="30">
        <v>1876.2</v>
      </c>
      <c r="J67" s="30">
        <v>1817</v>
      </c>
      <c r="K67" s="30">
        <v>1212</v>
      </c>
      <c r="L67" s="30">
        <v>1049</v>
      </c>
    </row>
    <row r="68" spans="1:13" x14ac:dyDescent="0.25">
      <c r="A68" s="1" t="s">
        <v>13</v>
      </c>
      <c r="B68" s="1" t="s">
        <v>31</v>
      </c>
      <c r="C68" s="1" t="s">
        <v>78</v>
      </c>
      <c r="D68" s="74">
        <v>194</v>
      </c>
      <c r="E68">
        <v>206</v>
      </c>
      <c r="F68">
        <v>187</v>
      </c>
      <c r="G68">
        <v>185</v>
      </c>
      <c r="H68">
        <v>185</v>
      </c>
      <c r="I68">
        <v>166.4</v>
      </c>
      <c r="J68">
        <v>156</v>
      </c>
      <c r="K68">
        <v>128</v>
      </c>
      <c r="L68">
        <v>90</v>
      </c>
    </row>
    <row r="69" spans="1:13" x14ac:dyDescent="0.25">
      <c r="A69" s="3" t="s">
        <v>16</v>
      </c>
      <c r="B69" s="3" t="s">
        <v>6</v>
      </c>
      <c r="C69" s="3" t="s">
        <v>79</v>
      </c>
      <c r="D69" s="72">
        <v>218</v>
      </c>
      <c r="E69" s="55">
        <v>209</v>
      </c>
      <c r="F69" s="55">
        <f>139470079/1000000</f>
        <v>139.470079</v>
      </c>
      <c r="G69" s="55">
        <f>139470079/1000000</f>
        <v>139.470079</v>
      </c>
      <c r="H69" s="55">
        <f>121054/1000</f>
        <v>121.054</v>
      </c>
      <c r="I69" s="55">
        <v>120.854</v>
      </c>
      <c r="J69" s="55">
        <v>120.854</v>
      </c>
      <c r="K69" s="55">
        <v>97.140665999999996</v>
      </c>
      <c r="L69" s="55">
        <v>96.289171999999994</v>
      </c>
    </row>
    <row r="70" spans="1:13" x14ac:dyDescent="0.25">
      <c r="A70" s="2" t="s">
        <v>35</v>
      </c>
      <c r="B70" s="2" t="s">
        <v>32</v>
      </c>
      <c r="C70" s="2" t="s">
        <v>60</v>
      </c>
      <c r="D70" s="75">
        <f t="shared" ref="D70:I70" si="22">(D67+D68)/D69</f>
        <v>13.20183486238532</v>
      </c>
      <c r="E70" s="57">
        <f t="shared" si="22"/>
        <v>13.464114832535886</v>
      </c>
      <c r="F70" s="57">
        <f t="shared" si="22"/>
        <v>16.498162304762158</v>
      </c>
      <c r="G70" s="57">
        <f t="shared" si="22"/>
        <v>16.376272361615282</v>
      </c>
      <c r="H70" s="57">
        <f t="shared" si="22"/>
        <v>16.926330398004197</v>
      </c>
      <c r="I70" s="57">
        <f t="shared" si="22"/>
        <v>16.901385142403232</v>
      </c>
      <c r="J70" s="57">
        <v>16.329999999999998</v>
      </c>
      <c r="K70" s="57">
        <v>13.8</v>
      </c>
      <c r="L70" s="57">
        <v>11.8</v>
      </c>
    </row>
    <row r="71" spans="1:13" x14ac:dyDescent="0.25">
      <c r="A71"/>
      <c r="B71"/>
      <c r="C71"/>
      <c r="D71" s="74"/>
      <c r="E71"/>
      <c r="F71"/>
      <c r="G71"/>
      <c r="H71"/>
      <c r="I71"/>
      <c r="J71"/>
      <c r="K71"/>
      <c r="L71"/>
    </row>
    <row r="72" spans="1:13" x14ac:dyDescent="0.25">
      <c r="B72" s="2" t="s">
        <v>133</v>
      </c>
      <c r="C72" s="2" t="s">
        <v>134</v>
      </c>
      <c r="D72" s="74"/>
      <c r="E72"/>
      <c r="F72"/>
      <c r="G72"/>
      <c r="H72"/>
      <c r="I72"/>
      <c r="J72"/>
      <c r="K72"/>
      <c r="L72"/>
    </row>
    <row r="73" spans="1:13" x14ac:dyDescent="0.25">
      <c r="A73" s="1" t="s">
        <v>12</v>
      </c>
      <c r="B73" s="1" t="s">
        <v>105</v>
      </c>
      <c r="C73" s="1" t="s">
        <v>110</v>
      </c>
      <c r="D73" s="74">
        <f t="shared" ref="D73" si="23">D38</f>
        <v>276</v>
      </c>
      <c r="E73" s="30">
        <f t="shared" ref="E73:K73" si="24">E38</f>
        <v>270</v>
      </c>
      <c r="F73" s="30">
        <f t="shared" si="24"/>
        <v>252</v>
      </c>
      <c r="G73" s="30">
        <f>G38</f>
        <v>219</v>
      </c>
      <c r="H73" s="30">
        <f t="shared" si="24"/>
        <v>186</v>
      </c>
      <c r="I73" s="30">
        <f t="shared" si="24"/>
        <v>147</v>
      </c>
      <c r="J73" s="30">
        <f t="shared" si="24"/>
        <v>112</v>
      </c>
      <c r="K73" s="30">
        <f t="shared" si="24"/>
        <v>86</v>
      </c>
      <c r="L73" s="30">
        <v>65</v>
      </c>
    </row>
    <row r="74" spans="1:13" x14ac:dyDescent="0.25">
      <c r="A74" s="3" t="s">
        <v>13</v>
      </c>
      <c r="B74" s="3" t="s">
        <v>111</v>
      </c>
      <c r="C74" s="3" t="s">
        <v>112</v>
      </c>
      <c r="D74" s="72">
        <f t="shared" ref="D74" si="25">D39</f>
        <v>357</v>
      </c>
      <c r="E74" s="55">
        <f t="shared" ref="E74:K74" si="26">E39</f>
        <v>345</v>
      </c>
      <c r="F74" s="55">
        <f t="shared" si="26"/>
        <v>329</v>
      </c>
      <c r="G74" s="55">
        <f t="shared" si="26"/>
        <v>302</v>
      </c>
      <c r="H74" s="55">
        <f t="shared" si="26"/>
        <v>257</v>
      </c>
      <c r="I74" s="55">
        <f t="shared" si="26"/>
        <v>209</v>
      </c>
      <c r="J74" s="55">
        <f t="shared" si="26"/>
        <v>162</v>
      </c>
      <c r="K74" s="55">
        <f t="shared" si="26"/>
        <v>125</v>
      </c>
      <c r="L74" s="55">
        <v>93</v>
      </c>
    </row>
    <row r="75" spans="1:13" x14ac:dyDescent="0.25">
      <c r="A75" s="2" t="s">
        <v>15</v>
      </c>
      <c r="B75" s="2" t="s">
        <v>131</v>
      </c>
      <c r="C75" s="2" t="s">
        <v>132</v>
      </c>
      <c r="D75" s="81">
        <f t="shared" ref="D75:I75" si="27">D73/D74</f>
        <v>0.77310924369747902</v>
      </c>
      <c r="E75" s="67">
        <f t="shared" si="27"/>
        <v>0.78260869565217395</v>
      </c>
      <c r="F75" s="66">
        <f t="shared" si="27"/>
        <v>0.76595744680851063</v>
      </c>
      <c r="G75" s="66">
        <f t="shared" si="27"/>
        <v>0.72516556291390732</v>
      </c>
      <c r="H75" s="67">
        <f t="shared" si="27"/>
        <v>0.72373540856031127</v>
      </c>
      <c r="I75" s="66">
        <f t="shared" si="27"/>
        <v>0.70334928229665072</v>
      </c>
      <c r="J75" s="66">
        <f t="shared" ref="J75:K75" si="28">J73/J74</f>
        <v>0.69135802469135799</v>
      </c>
      <c r="K75" s="66">
        <f t="shared" si="28"/>
        <v>0.68799999999999994</v>
      </c>
      <c r="L75" s="66">
        <v>0.71</v>
      </c>
      <c r="M75" s="4"/>
    </row>
    <row r="76" spans="1:13" x14ac:dyDescent="0.25">
      <c r="A76"/>
      <c r="B76"/>
      <c r="C76"/>
      <c r="D76" s="82"/>
      <c r="E76"/>
      <c r="F76"/>
      <c r="G76"/>
      <c r="H76"/>
      <c r="I76"/>
      <c r="J76"/>
      <c r="K76"/>
      <c r="L76"/>
    </row>
    <row r="77" spans="1:13" x14ac:dyDescent="0.25">
      <c r="A77"/>
      <c r="B77"/>
      <c r="C77"/>
      <c r="D77" s="82"/>
      <c r="E77"/>
      <c r="F77"/>
      <c r="G77"/>
      <c r="H77"/>
      <c r="I77"/>
      <c r="J77"/>
      <c r="K77"/>
      <c r="L77"/>
    </row>
    <row r="78" spans="1:13" x14ac:dyDescent="0.25">
      <c r="A78"/>
      <c r="B78"/>
      <c r="C78"/>
      <c r="D78" s="82"/>
      <c r="E78"/>
      <c r="F78"/>
      <c r="G78"/>
      <c r="H78"/>
      <c r="I78"/>
      <c r="J78"/>
      <c r="K78"/>
      <c r="L78"/>
    </row>
    <row r="79" spans="1:13" x14ac:dyDescent="0.25">
      <c r="A79"/>
      <c r="B79"/>
      <c r="C79"/>
      <c r="D79" s="82"/>
      <c r="E79"/>
      <c r="F79"/>
      <c r="G79"/>
      <c r="H79"/>
      <c r="I79"/>
      <c r="J79"/>
      <c r="K79"/>
      <c r="L79"/>
    </row>
    <row r="80" spans="1:13" x14ac:dyDescent="0.25">
      <c r="A80"/>
      <c r="B80"/>
      <c r="C80"/>
      <c r="D80" s="82"/>
      <c r="E80"/>
      <c r="F80"/>
      <c r="G80"/>
      <c r="H80"/>
      <c r="I80"/>
      <c r="J80"/>
      <c r="K80"/>
      <c r="L80"/>
    </row>
    <row r="81" spans="1:28" x14ac:dyDescent="0.25">
      <c r="A81"/>
      <c r="B81"/>
      <c r="C81"/>
      <c r="D81" s="82"/>
      <c r="E81"/>
      <c r="F81"/>
      <c r="G81"/>
      <c r="H81"/>
      <c r="I81"/>
      <c r="J81"/>
      <c r="K81"/>
      <c r="L81"/>
    </row>
    <row r="82" spans="1:28" x14ac:dyDescent="0.25">
      <c r="A82"/>
      <c r="B82"/>
      <c r="C82"/>
      <c r="D82" s="82"/>
      <c r="E82"/>
      <c r="F82"/>
      <c r="G82"/>
      <c r="H82"/>
      <c r="I82"/>
      <c r="J82"/>
      <c r="K82"/>
      <c r="L82"/>
    </row>
    <row r="83" spans="1:28" x14ac:dyDescent="0.25">
      <c r="A83"/>
      <c r="B83"/>
      <c r="C83"/>
      <c r="D83" s="82"/>
      <c r="E83"/>
      <c r="F83"/>
      <c r="G83"/>
      <c r="H83"/>
      <c r="I83"/>
      <c r="J83"/>
      <c r="K83"/>
      <c r="L83"/>
    </row>
    <row r="84" spans="1:28" x14ac:dyDescent="0.25">
      <c r="A84"/>
      <c r="B84"/>
      <c r="C84"/>
      <c r="D84" s="82"/>
      <c r="E84"/>
      <c r="F84"/>
      <c r="G84"/>
      <c r="H84"/>
      <c r="I84"/>
      <c r="J84"/>
      <c r="K84"/>
      <c r="L84"/>
    </row>
    <row r="85" spans="1:28" x14ac:dyDescent="0.25">
      <c r="A85"/>
      <c r="B85"/>
      <c r="C85"/>
      <c r="D85" s="82"/>
      <c r="E85"/>
      <c r="F85"/>
      <c r="G85"/>
      <c r="H85"/>
      <c r="I85"/>
      <c r="J85"/>
      <c r="K85"/>
      <c r="L85"/>
      <c r="Z85" s="9"/>
      <c r="AA85" s="9"/>
      <c r="AB85" s="9"/>
    </row>
    <row r="86" spans="1:28" x14ac:dyDescent="0.25">
      <c r="A86"/>
      <c r="B86"/>
      <c r="C86"/>
      <c r="D86" s="82"/>
      <c r="E86"/>
      <c r="F86"/>
      <c r="G86"/>
      <c r="H86"/>
      <c r="I86"/>
      <c r="J86"/>
      <c r="K86"/>
      <c r="L86"/>
    </row>
    <row r="87" spans="1:28" x14ac:dyDescent="0.25">
      <c r="A87"/>
      <c r="B87"/>
      <c r="C87"/>
      <c r="D87" s="82"/>
      <c r="E87"/>
      <c r="F87"/>
      <c r="G87"/>
      <c r="H87"/>
      <c r="I87"/>
      <c r="J87"/>
      <c r="K87"/>
      <c r="L87"/>
    </row>
    <row r="88" spans="1:28" x14ac:dyDescent="0.25">
      <c r="A88"/>
      <c r="B88"/>
      <c r="C88"/>
      <c r="D88" s="82"/>
      <c r="E88"/>
      <c r="F88"/>
      <c r="G88"/>
      <c r="H88"/>
      <c r="I88"/>
      <c r="J88"/>
      <c r="K88"/>
      <c r="L88"/>
    </row>
    <row r="89" spans="1:28" x14ac:dyDescent="0.25">
      <c r="A89"/>
      <c r="B89"/>
      <c r="C89"/>
      <c r="D89" s="82"/>
      <c r="E89"/>
      <c r="F89"/>
      <c r="G89"/>
      <c r="H89"/>
      <c r="I89"/>
      <c r="J89"/>
      <c r="K89"/>
      <c r="L89"/>
    </row>
    <row r="90" spans="1:28" x14ac:dyDescent="0.25">
      <c r="A90"/>
      <c r="B90"/>
      <c r="C90"/>
      <c r="D90" s="82"/>
      <c r="E90"/>
      <c r="F90"/>
      <c r="G90"/>
      <c r="H90"/>
      <c r="I90"/>
      <c r="J90"/>
      <c r="K90"/>
      <c r="L90"/>
    </row>
    <row r="91" spans="1:28" x14ac:dyDescent="0.25">
      <c r="A91"/>
      <c r="B91"/>
      <c r="C91"/>
      <c r="D91" s="82"/>
      <c r="E91"/>
      <c r="F91"/>
      <c r="G91"/>
      <c r="H91"/>
      <c r="I91"/>
      <c r="J91"/>
      <c r="K91"/>
      <c r="L91"/>
    </row>
    <row r="92" spans="1:28" x14ac:dyDescent="0.25">
      <c r="A92"/>
      <c r="B92"/>
      <c r="C92"/>
      <c r="D92" s="82"/>
      <c r="E92"/>
      <c r="F92"/>
      <c r="G92"/>
      <c r="H92"/>
      <c r="I92"/>
      <c r="J92"/>
      <c r="K92"/>
      <c r="L92"/>
    </row>
    <row r="93" spans="1:28" x14ac:dyDescent="0.25">
      <c r="A93"/>
      <c r="B93"/>
      <c r="C93"/>
      <c r="D93" s="82"/>
      <c r="E93"/>
      <c r="F93"/>
      <c r="G93"/>
      <c r="H93"/>
      <c r="I93"/>
      <c r="J93"/>
      <c r="K93"/>
      <c r="L93"/>
    </row>
    <row r="94" spans="1:28" x14ac:dyDescent="0.25">
      <c r="A94"/>
      <c r="B94"/>
      <c r="C94"/>
      <c r="D94" s="82"/>
      <c r="E94"/>
      <c r="F94"/>
      <c r="G94"/>
      <c r="H94"/>
      <c r="I94"/>
      <c r="J94"/>
      <c r="K94"/>
      <c r="L94"/>
    </row>
    <row r="95" spans="1:28" x14ac:dyDescent="0.25">
      <c r="A95"/>
      <c r="B95"/>
      <c r="C95"/>
      <c r="D95" s="82"/>
      <c r="E95"/>
      <c r="F95"/>
      <c r="G95"/>
      <c r="H95"/>
      <c r="I95"/>
      <c r="J95"/>
      <c r="K95"/>
      <c r="L95"/>
    </row>
    <row r="96" spans="1:28" x14ac:dyDescent="0.25">
      <c r="A96"/>
      <c r="B96"/>
      <c r="C96"/>
      <c r="D96" s="82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 s="82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 s="82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 s="82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 s="82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 s="82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 s="8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 s="82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 s="82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 s="82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 s="82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 s="82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 s="82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 s="82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 s="82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 s="82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 s="8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 s="82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 s="82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 s="82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 s="82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 s="82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 s="82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 s="82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 s="82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 s="82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 s="8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 s="82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 s="82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 s="82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 s="82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 s="82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 s="82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 s="82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 s="82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 s="82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 s="8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 s="82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 s="82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 s="82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 s="82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 s="82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 s="82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 s="82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 s="82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 s="82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 s="8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 s="82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 s="82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 s="82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 s="82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 s="82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 s="82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 s="82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 s="82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 s="82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 s="8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 s="82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 s="82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 s="82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 s="82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 s="82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 s="82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 s="82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 s="82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 s="82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 s="8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 s="82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 s="82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 s="82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 s="82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 s="82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 s="82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 s="82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 s="82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 s="82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 s="8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 s="82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 s="82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 s="82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 s="82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 s="82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 s="82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 s="82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 s="82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 s="82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 s="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 s="82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 s="82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 s="82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 s="82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 s="82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 s="82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 s="82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 s="82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 s="82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 s="8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 s="82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 s="82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 s="82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 s="82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 s="82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 s="82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 s="82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 s="82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 s="82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 s="8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 s="82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 s="82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 s="82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 s="82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 s="82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 s="82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 s="82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 s="82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 s="82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 s="8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 s="82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 s="82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 s="82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 s="82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 s="82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 s="82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 s="82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 s="82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 s="82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 s="8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 s="82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 s="82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 s="82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 s="82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 s="82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 s="82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 s="82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 s="82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 s="82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 s="8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 s="82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 s="82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 s="82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 s="82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 s="82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 s="82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 s="82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 s="82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 s="82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 s="8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 s="82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 s="82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 s="82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 s="82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 s="82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 s="82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 s="82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 s="82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 s="82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 s="8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 s="82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 s="82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 s="82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 s="82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 s="82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 s="82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 s="82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 s="82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 s="82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 s="8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 s="82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 s="82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 s="82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 s="82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 s="82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 s="82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 s="82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 s="82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 s="82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 s="8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 s="82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 s="82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 s="82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 s="82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 s="82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 s="82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 s="82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 s="82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 s="82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 s="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 s="82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 s="82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 s="82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 s="82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 s="82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 s="82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 s="82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 s="82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 s="82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 s="8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 s="82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 s="82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 s="82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 s="82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 s="82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 s="82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 s="82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 s="82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 s="82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 s="8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 s="82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 s="82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 s="82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 s="82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 s="82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 s="82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 s="82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 s="82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 s="82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 s="8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 s="82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 s="82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 s="82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 s="82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 s="82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 s="82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 s="82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 s="82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 s="82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 s="8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 s="82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 s="82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 s="82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 s="82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 s="82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 s="82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 s="82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 s="82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 s="82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 s="8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 s="82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 s="82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 s="82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 s="82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 s="82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 s="82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 s="82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 s="82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 s="82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 s="8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 s="82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 s="82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 s="82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 s="82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 s="82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 s="82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 s="82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 s="82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 s="82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 s="8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 s="82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 s="82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 s="82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 s="82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 s="82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 s="82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 s="82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 s="82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 s="82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 s="8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 s="82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 s="82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 s="82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 s="82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 s="82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 s="82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 s="82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 s="82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 s="82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 s="8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 s="82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 s="82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 s="82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 s="82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 s="82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 s="82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 s="82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 s="82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 s="82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 s="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 s="82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 s="82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 s="82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 s="82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 s="82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 s="82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 s="82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 s="82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 s="82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 s="8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 s="82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 s="82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 s="82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 s="82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 s="82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 s="82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 s="82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 s="82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 s="82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 s="8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 s="82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 s="82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 s="82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 s="82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 s="82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 s="82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 s="82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 s="82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 s="82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 s="8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 s="82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 s="82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 s="82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 s="82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 s="82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 s="82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 s="82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 s="82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 s="82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 s="8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 s="82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 s="82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 s="82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 s="82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 s="82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 s="82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 s="82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 s="82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 s="82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 s="8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 s="82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 s="82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 s="82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 s="82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 s="82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 s="82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 s="82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 s="82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 s="82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 s="8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 s="82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 s="82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 s="82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 s="82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 s="82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 s="82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 s="82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 s="82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 s="82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 s="8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 s="82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 s="82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 s="82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 s="82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 s="82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 s="82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 s="82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 s="82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 s="82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 s="8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 s="82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 s="82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 s="82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 s="82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 s="82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 s="82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 s="82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 s="82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 s="82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 s="8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 s="82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 s="82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 s="82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 s="82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 s="82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 s="82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 s="82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 s="82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 s="82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 s="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 s="82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 s="82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 s="82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 s="82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 s="82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 s="82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 s="82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 s="82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 s="82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 s="8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 s="82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 s="82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 s="82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 s="82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 s="82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 s="82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 s="82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 s="82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 s="82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 s="8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 s="82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 s="82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 s="82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 s="82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 s="82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 s="82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 s="82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 s="82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 s="82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 s="8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 s="82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 s="82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 s="82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 s="82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 s="82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 s="82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 s="82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 s="82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 s="82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 s="8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 s="82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 s="82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 s="82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 s="82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 s="82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 s="82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 s="82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 s="82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 s="82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 s="8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 s="82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 s="82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 s="82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 s="82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 s="82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 s="82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 s="82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 s="82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 s="82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 s="8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 s="82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 s="82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 s="82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 s="82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 s="82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 s="82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 s="82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 s="82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 s="82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 s="8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 s="82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 s="82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 s="82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 s="82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 s="82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 s="82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 s="82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 s="82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 s="82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 s="8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 s="82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 s="82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 s="82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 s="82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 s="82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 s="82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 s="82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 s="82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 s="82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 s="8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 s="82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 s="82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 s="82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 s="82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 s="82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 s="82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 s="82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 s="82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 s="82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 s="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 s="82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 s="82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 s="82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 s="82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 s="82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 s="82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 s="82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 s="82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 s="82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 s="8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 s="82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 s="82"/>
      <c r="E594"/>
      <c r="F594"/>
      <c r="G594"/>
      <c r="H594"/>
      <c r="I594"/>
      <c r="J594"/>
      <c r="K594"/>
      <c r="L594"/>
    </row>
    <row r="595" spans="1:12" x14ac:dyDescent="0.25">
      <c r="A595"/>
      <c r="B595"/>
      <c r="C595"/>
      <c r="D595" s="82"/>
      <c r="E595"/>
      <c r="F595"/>
      <c r="G595"/>
      <c r="H595"/>
      <c r="I595"/>
      <c r="J595"/>
      <c r="K595"/>
      <c r="L595"/>
    </row>
    <row r="596" spans="1:12" x14ac:dyDescent="0.25">
      <c r="A596"/>
      <c r="B596"/>
      <c r="C596"/>
      <c r="D596" s="82"/>
      <c r="E596"/>
      <c r="F596"/>
      <c r="G596"/>
      <c r="H596"/>
      <c r="I596"/>
      <c r="J596"/>
      <c r="K596"/>
      <c r="L596"/>
    </row>
    <row r="597" spans="1:12" x14ac:dyDescent="0.25">
      <c r="A597"/>
      <c r="B597"/>
      <c r="C597"/>
      <c r="D597" s="82"/>
      <c r="E597"/>
      <c r="F597"/>
      <c r="G597"/>
      <c r="H597"/>
      <c r="I597"/>
      <c r="J597"/>
      <c r="K597"/>
      <c r="L597"/>
    </row>
    <row r="598" spans="1:12" x14ac:dyDescent="0.25">
      <c r="A598"/>
      <c r="B598"/>
      <c r="C598"/>
      <c r="D598" s="82"/>
      <c r="E598"/>
      <c r="F598"/>
      <c r="G598"/>
      <c r="H598"/>
      <c r="I598"/>
      <c r="J598"/>
      <c r="K598"/>
      <c r="L598"/>
    </row>
    <row r="599" spans="1:12" x14ac:dyDescent="0.25">
      <c r="A599"/>
      <c r="B599"/>
      <c r="C599"/>
      <c r="D599" s="82"/>
      <c r="E599"/>
      <c r="F599"/>
      <c r="G599"/>
      <c r="H599"/>
      <c r="I599"/>
      <c r="J599"/>
      <c r="K599"/>
      <c r="L599"/>
    </row>
    <row r="600" spans="1:12" x14ac:dyDescent="0.25">
      <c r="A600"/>
      <c r="B600"/>
      <c r="C600"/>
      <c r="D600" s="82"/>
      <c r="E600"/>
      <c r="F600"/>
      <c r="G600"/>
      <c r="H600"/>
      <c r="I600"/>
      <c r="J600"/>
      <c r="K600"/>
      <c r="L600"/>
    </row>
    <row r="601" spans="1:12" x14ac:dyDescent="0.25">
      <c r="A601"/>
      <c r="B601"/>
      <c r="C601"/>
      <c r="D601" s="82"/>
      <c r="E601"/>
      <c r="F601"/>
      <c r="G601"/>
      <c r="H601"/>
      <c r="I601"/>
      <c r="J601"/>
      <c r="K601"/>
      <c r="L601"/>
    </row>
    <row r="602" spans="1:12" x14ac:dyDescent="0.25">
      <c r="A602"/>
      <c r="B602"/>
      <c r="C602"/>
      <c r="D602" s="82"/>
      <c r="E602"/>
      <c r="F602"/>
      <c r="G602"/>
      <c r="H602"/>
      <c r="I602"/>
      <c r="J602"/>
      <c r="K602"/>
      <c r="L602"/>
    </row>
    <row r="603" spans="1:12" x14ac:dyDescent="0.25">
      <c r="A603"/>
      <c r="B603"/>
      <c r="C603"/>
      <c r="D603" s="82"/>
      <c r="E603"/>
      <c r="F603"/>
      <c r="G603"/>
      <c r="H603"/>
      <c r="I603"/>
      <c r="J603"/>
      <c r="K603"/>
      <c r="L603"/>
    </row>
    <row r="604" spans="1:12" x14ac:dyDescent="0.25">
      <c r="A604"/>
      <c r="B604"/>
      <c r="C604"/>
      <c r="D604" s="82"/>
      <c r="E604"/>
      <c r="F604"/>
      <c r="G604"/>
      <c r="H604"/>
      <c r="I604"/>
      <c r="J604"/>
      <c r="K604"/>
      <c r="L604"/>
    </row>
    <row r="605" spans="1:12" x14ac:dyDescent="0.25">
      <c r="A605"/>
      <c r="B605"/>
      <c r="C605"/>
      <c r="D605" s="82"/>
      <c r="E605"/>
      <c r="F605"/>
      <c r="G605"/>
      <c r="H605"/>
      <c r="I605"/>
      <c r="J605"/>
      <c r="K605"/>
      <c r="L605"/>
    </row>
    <row r="606" spans="1:12" x14ac:dyDescent="0.25">
      <c r="A606"/>
      <c r="B606"/>
      <c r="C606"/>
      <c r="D606" s="82"/>
      <c r="E606"/>
      <c r="F606"/>
      <c r="G606"/>
      <c r="H606"/>
      <c r="I606"/>
      <c r="J606"/>
      <c r="K606"/>
      <c r="L606"/>
    </row>
    <row r="607" spans="1:12" x14ac:dyDescent="0.25">
      <c r="A607"/>
      <c r="B607"/>
      <c r="C607"/>
      <c r="D607" s="82"/>
      <c r="E607"/>
      <c r="F607"/>
      <c r="G607"/>
      <c r="H607"/>
      <c r="I607"/>
      <c r="J607"/>
      <c r="K607"/>
      <c r="L607"/>
    </row>
    <row r="608" spans="1:12" x14ac:dyDescent="0.25">
      <c r="A608"/>
      <c r="B608"/>
      <c r="C608"/>
      <c r="D608" s="82"/>
      <c r="E608"/>
      <c r="F608"/>
      <c r="G608"/>
      <c r="H608"/>
      <c r="I608"/>
      <c r="J608"/>
      <c r="K608"/>
      <c r="L608"/>
    </row>
    <row r="609" spans="1:12" x14ac:dyDescent="0.25">
      <c r="A609"/>
      <c r="B609"/>
      <c r="C609"/>
      <c r="D609" s="82"/>
      <c r="E609"/>
      <c r="F609"/>
      <c r="G609"/>
      <c r="H609"/>
      <c r="I609"/>
      <c r="J609"/>
      <c r="K609"/>
      <c r="L609"/>
    </row>
    <row r="610" spans="1:12" x14ac:dyDescent="0.25">
      <c r="A610"/>
      <c r="B610"/>
      <c r="C610"/>
      <c r="D610" s="82"/>
      <c r="E610"/>
      <c r="F610"/>
      <c r="G610"/>
      <c r="H610"/>
      <c r="I610"/>
      <c r="J610"/>
      <c r="K610"/>
      <c r="L610"/>
    </row>
    <row r="611" spans="1:12" x14ac:dyDescent="0.25">
      <c r="A611"/>
      <c r="B611"/>
      <c r="C611"/>
      <c r="D611" s="82"/>
      <c r="E611"/>
      <c r="F611"/>
      <c r="G611"/>
      <c r="H611"/>
      <c r="I611"/>
      <c r="J611"/>
      <c r="K611"/>
      <c r="L611"/>
    </row>
    <row r="612" spans="1:12" x14ac:dyDescent="0.25">
      <c r="A612"/>
      <c r="B612"/>
      <c r="C612"/>
      <c r="D612" s="82"/>
      <c r="E612"/>
      <c r="F612"/>
      <c r="G612"/>
      <c r="H612"/>
      <c r="I612"/>
      <c r="J612"/>
      <c r="K612"/>
      <c r="L612"/>
    </row>
    <row r="613" spans="1:12" x14ac:dyDescent="0.25">
      <c r="A613"/>
      <c r="B613"/>
      <c r="C613"/>
      <c r="D613" s="82"/>
      <c r="E613"/>
      <c r="F613"/>
      <c r="G613"/>
      <c r="H613"/>
      <c r="I613"/>
      <c r="J613"/>
      <c r="K613"/>
      <c r="L613"/>
    </row>
    <row r="614" spans="1:12" x14ac:dyDescent="0.25">
      <c r="A614"/>
      <c r="B614"/>
      <c r="C614"/>
      <c r="D614" s="82"/>
      <c r="E614"/>
      <c r="F614"/>
      <c r="G614"/>
      <c r="H614"/>
      <c r="I614"/>
      <c r="J614"/>
      <c r="K614"/>
      <c r="L614"/>
    </row>
    <row r="615" spans="1:12" x14ac:dyDescent="0.25">
      <c r="A615"/>
      <c r="B615"/>
      <c r="C615"/>
      <c r="D615" s="82"/>
      <c r="E615"/>
      <c r="F615"/>
      <c r="G615"/>
      <c r="H615"/>
      <c r="I615"/>
      <c r="J615"/>
      <c r="K615"/>
      <c r="L615"/>
    </row>
    <row r="616" spans="1:12" x14ac:dyDescent="0.25">
      <c r="A616"/>
      <c r="B616"/>
      <c r="C616"/>
      <c r="D616" s="82"/>
      <c r="E616"/>
      <c r="F616"/>
      <c r="G616"/>
      <c r="H616"/>
      <c r="I616"/>
      <c r="J616"/>
      <c r="K616"/>
      <c r="L616"/>
    </row>
    <row r="617" spans="1:12" x14ac:dyDescent="0.25">
      <c r="A617"/>
      <c r="B617"/>
      <c r="C617"/>
      <c r="D617" s="82"/>
      <c r="E617"/>
      <c r="F617"/>
      <c r="G617"/>
      <c r="H617"/>
      <c r="I617"/>
      <c r="J617"/>
      <c r="K617"/>
      <c r="L617"/>
    </row>
    <row r="618" spans="1:12" x14ac:dyDescent="0.25">
      <c r="A618"/>
      <c r="B618"/>
      <c r="C618"/>
      <c r="D618" s="82"/>
      <c r="E618"/>
      <c r="F618"/>
      <c r="G618"/>
      <c r="H618"/>
      <c r="I618"/>
      <c r="J618"/>
      <c r="K618"/>
      <c r="L618"/>
    </row>
    <row r="619" spans="1:12" x14ac:dyDescent="0.25">
      <c r="A619"/>
      <c r="B619"/>
      <c r="C619"/>
      <c r="D619" s="82"/>
      <c r="E619"/>
      <c r="F619"/>
      <c r="G619"/>
      <c r="H619"/>
      <c r="I619"/>
      <c r="J619"/>
      <c r="K619"/>
      <c r="L619"/>
    </row>
    <row r="620" spans="1:12" x14ac:dyDescent="0.25">
      <c r="A620"/>
      <c r="B620"/>
      <c r="C620"/>
      <c r="D620" s="82"/>
      <c r="E620"/>
      <c r="F620"/>
      <c r="G620"/>
      <c r="H620"/>
      <c r="I620"/>
      <c r="J620"/>
      <c r="K620"/>
      <c r="L620"/>
    </row>
    <row r="621" spans="1:12" x14ac:dyDescent="0.25">
      <c r="A621"/>
      <c r="B621"/>
      <c r="C621"/>
      <c r="D621" s="82"/>
      <c r="E621"/>
      <c r="F621"/>
      <c r="G621"/>
      <c r="H621"/>
      <c r="I621"/>
      <c r="J621"/>
      <c r="K621"/>
      <c r="L621"/>
    </row>
    <row r="622" spans="1:12" x14ac:dyDescent="0.25">
      <c r="A622"/>
      <c r="B622"/>
      <c r="C622"/>
      <c r="D622" s="82"/>
      <c r="E622"/>
      <c r="F622"/>
      <c r="G622"/>
      <c r="H622"/>
      <c r="I622"/>
      <c r="J622"/>
      <c r="K622"/>
      <c r="L622"/>
    </row>
    <row r="623" spans="1:12" x14ac:dyDescent="0.25">
      <c r="A623"/>
      <c r="B623"/>
      <c r="C623"/>
      <c r="D623" s="82"/>
      <c r="E623"/>
      <c r="F623"/>
      <c r="G623"/>
      <c r="H623"/>
      <c r="I623"/>
      <c r="J623"/>
      <c r="K623"/>
      <c r="L623"/>
    </row>
    <row r="624" spans="1:12" x14ac:dyDescent="0.25">
      <c r="A624"/>
      <c r="B624"/>
      <c r="C624"/>
      <c r="D624" s="82"/>
      <c r="E624"/>
      <c r="F624"/>
      <c r="G624"/>
      <c r="H624"/>
      <c r="I624"/>
      <c r="J624"/>
      <c r="K624"/>
      <c r="L624"/>
    </row>
    <row r="625" spans="1:12" x14ac:dyDescent="0.25">
      <c r="A625"/>
      <c r="B625"/>
      <c r="C625"/>
      <c r="D625" s="82"/>
      <c r="E625"/>
      <c r="F625"/>
      <c r="G625"/>
      <c r="H625"/>
      <c r="I625"/>
      <c r="J625"/>
      <c r="K625"/>
      <c r="L625"/>
    </row>
    <row r="626" spans="1:12" x14ac:dyDescent="0.25">
      <c r="A626"/>
      <c r="B626"/>
      <c r="C626"/>
      <c r="D626" s="82"/>
      <c r="E626"/>
      <c r="F626"/>
      <c r="G626"/>
      <c r="H626"/>
      <c r="I626"/>
      <c r="J626"/>
      <c r="K626"/>
      <c r="L626"/>
    </row>
    <row r="627" spans="1:12" x14ac:dyDescent="0.25">
      <c r="A627"/>
      <c r="B627"/>
      <c r="C627"/>
      <c r="D627" s="82"/>
      <c r="E627"/>
      <c r="F627"/>
      <c r="G627"/>
      <c r="H627"/>
      <c r="I627"/>
      <c r="J627"/>
      <c r="K627"/>
      <c r="L627"/>
    </row>
    <row r="628" spans="1:12" x14ac:dyDescent="0.25">
      <c r="A628"/>
      <c r="B628"/>
      <c r="C628"/>
      <c r="D628" s="82"/>
      <c r="E628"/>
      <c r="F628"/>
      <c r="G628"/>
      <c r="H628"/>
      <c r="I628"/>
      <c r="J628"/>
      <c r="K628"/>
      <c r="L628"/>
    </row>
    <row r="629" spans="1:12" x14ac:dyDescent="0.25">
      <c r="A629"/>
      <c r="B629"/>
      <c r="C629"/>
      <c r="D629" s="82"/>
      <c r="E629"/>
      <c r="F629"/>
      <c r="G629"/>
      <c r="H629"/>
      <c r="I629"/>
      <c r="J629"/>
      <c r="K629"/>
      <c r="L629"/>
    </row>
    <row r="630" spans="1:12" x14ac:dyDescent="0.25">
      <c r="A630"/>
      <c r="B630"/>
      <c r="C630"/>
      <c r="D630" s="82"/>
      <c r="E630"/>
      <c r="F630"/>
      <c r="G630"/>
      <c r="H630"/>
      <c r="I630"/>
      <c r="J630"/>
      <c r="K630"/>
      <c r="L630"/>
    </row>
    <row r="631" spans="1:12" x14ac:dyDescent="0.25">
      <c r="A631"/>
      <c r="B631"/>
      <c r="C631"/>
      <c r="D631" s="82"/>
      <c r="E631"/>
      <c r="F631"/>
      <c r="G631"/>
      <c r="H631"/>
      <c r="I631"/>
      <c r="J631"/>
      <c r="K631"/>
      <c r="L631"/>
    </row>
    <row r="632" spans="1:12" x14ac:dyDescent="0.25">
      <c r="A632"/>
      <c r="B632"/>
      <c r="C632"/>
      <c r="D632" s="82"/>
      <c r="E632"/>
      <c r="F632"/>
      <c r="G632"/>
      <c r="H632"/>
      <c r="I632"/>
      <c r="J632"/>
      <c r="K632"/>
      <c r="L632"/>
    </row>
    <row r="633" spans="1:12" x14ac:dyDescent="0.25">
      <c r="A633"/>
      <c r="B633"/>
      <c r="C633"/>
      <c r="D633" s="82"/>
      <c r="E633"/>
      <c r="F633"/>
      <c r="G633"/>
      <c r="H633"/>
      <c r="I633"/>
      <c r="J633"/>
      <c r="K633"/>
      <c r="L633"/>
    </row>
    <row r="634" spans="1:12" x14ac:dyDescent="0.25">
      <c r="A634"/>
      <c r="B634"/>
      <c r="C634"/>
      <c r="D634" s="82"/>
      <c r="E634"/>
      <c r="F634"/>
      <c r="G634"/>
      <c r="H634"/>
      <c r="I634"/>
      <c r="J634"/>
      <c r="K634"/>
      <c r="L634"/>
    </row>
    <row r="635" spans="1:12" x14ac:dyDescent="0.25">
      <c r="A635"/>
      <c r="B635"/>
      <c r="C635"/>
      <c r="D635" s="82"/>
      <c r="E635"/>
      <c r="F635"/>
      <c r="G635"/>
      <c r="H635"/>
      <c r="I635"/>
      <c r="J635"/>
      <c r="K635"/>
      <c r="L635"/>
    </row>
    <row r="636" spans="1:12" x14ac:dyDescent="0.25">
      <c r="A636"/>
      <c r="B636"/>
      <c r="C636"/>
      <c r="D636" s="82"/>
      <c r="E636"/>
      <c r="F636"/>
      <c r="G636"/>
      <c r="H636"/>
      <c r="I636"/>
      <c r="J636"/>
      <c r="K636"/>
      <c r="L636"/>
    </row>
    <row r="637" spans="1:12" x14ac:dyDescent="0.25">
      <c r="A637"/>
      <c r="B637"/>
      <c r="C637"/>
      <c r="D637" s="82"/>
      <c r="E637"/>
      <c r="F637"/>
      <c r="G637"/>
      <c r="H637"/>
      <c r="I637"/>
      <c r="J637"/>
      <c r="K637"/>
      <c r="L637"/>
    </row>
    <row r="638" spans="1:12" x14ac:dyDescent="0.25">
      <c r="A638"/>
      <c r="B638"/>
      <c r="C638"/>
      <c r="D638" s="82"/>
      <c r="E638"/>
      <c r="F638"/>
      <c r="G638"/>
      <c r="H638"/>
      <c r="I638"/>
      <c r="J638"/>
      <c r="K638"/>
      <c r="L638"/>
    </row>
    <row r="639" spans="1:12" x14ac:dyDescent="0.25">
      <c r="A639"/>
      <c r="B639"/>
      <c r="C639"/>
      <c r="D639" s="82"/>
      <c r="E639"/>
      <c r="F639"/>
      <c r="G639"/>
      <c r="H639"/>
      <c r="I639"/>
      <c r="J639"/>
      <c r="K639"/>
      <c r="L639"/>
    </row>
    <row r="640" spans="1:12" x14ac:dyDescent="0.25">
      <c r="A640"/>
      <c r="B640"/>
      <c r="C640"/>
      <c r="D640" s="82"/>
      <c r="E640"/>
      <c r="F640"/>
      <c r="G640"/>
      <c r="H640"/>
      <c r="I640"/>
      <c r="J640"/>
      <c r="K640"/>
      <c r="L640"/>
    </row>
    <row r="641" spans="1:12" x14ac:dyDescent="0.25">
      <c r="A641"/>
      <c r="B641"/>
      <c r="C641"/>
      <c r="D641" s="82"/>
      <c r="E641"/>
      <c r="F641"/>
      <c r="G641"/>
      <c r="H641"/>
      <c r="I641"/>
      <c r="J641"/>
      <c r="K641"/>
      <c r="L641"/>
    </row>
    <row r="642" spans="1:12" x14ac:dyDescent="0.25">
      <c r="A642"/>
      <c r="B642"/>
      <c r="C642"/>
      <c r="D642" s="82"/>
      <c r="E642"/>
      <c r="F642"/>
      <c r="G642"/>
      <c r="H642"/>
      <c r="I642"/>
      <c r="J642"/>
      <c r="K642"/>
      <c r="L642"/>
    </row>
    <row r="643" spans="1:12" x14ac:dyDescent="0.25">
      <c r="A643"/>
      <c r="B643"/>
      <c r="C643"/>
      <c r="D643" s="82"/>
      <c r="E643"/>
      <c r="F643"/>
      <c r="G643"/>
      <c r="H643"/>
      <c r="I643"/>
      <c r="J643"/>
      <c r="K643"/>
      <c r="L643"/>
    </row>
    <row r="644" spans="1:12" x14ac:dyDescent="0.25">
      <c r="A644"/>
      <c r="B644"/>
      <c r="C644"/>
      <c r="D644" s="82"/>
      <c r="E644"/>
      <c r="F644"/>
      <c r="G644"/>
      <c r="H644"/>
      <c r="I644"/>
      <c r="J644"/>
      <c r="K644"/>
      <c r="L644"/>
    </row>
    <row r="645" spans="1:12" x14ac:dyDescent="0.25">
      <c r="A645"/>
      <c r="B645"/>
      <c r="C645"/>
      <c r="D645" s="82"/>
      <c r="E645"/>
      <c r="F645"/>
      <c r="G645"/>
      <c r="H645"/>
      <c r="I645"/>
      <c r="J645"/>
      <c r="K645"/>
      <c r="L645"/>
    </row>
    <row r="646" spans="1:12" x14ac:dyDescent="0.25">
      <c r="A646"/>
      <c r="B646"/>
      <c r="C646"/>
      <c r="D646" s="82"/>
      <c r="E646"/>
      <c r="F646"/>
      <c r="G646"/>
      <c r="H646"/>
      <c r="I646"/>
      <c r="J646"/>
      <c r="K646"/>
      <c r="L646"/>
    </row>
    <row r="647" spans="1:12" x14ac:dyDescent="0.25">
      <c r="A647"/>
      <c r="B647"/>
      <c r="C647"/>
      <c r="D647" s="82"/>
      <c r="E647"/>
      <c r="F647"/>
      <c r="G647"/>
      <c r="H647"/>
      <c r="I647"/>
      <c r="J647"/>
      <c r="K647"/>
      <c r="L647"/>
    </row>
    <row r="648" spans="1:12" x14ac:dyDescent="0.25">
      <c r="A648"/>
      <c r="B648"/>
      <c r="C648"/>
      <c r="D648" s="82"/>
      <c r="E648"/>
      <c r="F648"/>
      <c r="G648"/>
      <c r="H648"/>
      <c r="I648"/>
      <c r="J648"/>
      <c r="K648"/>
      <c r="L648"/>
    </row>
    <row r="649" spans="1:12" x14ac:dyDescent="0.25">
      <c r="A649"/>
      <c r="B649"/>
      <c r="C649"/>
      <c r="D649" s="82"/>
      <c r="E649"/>
      <c r="F649"/>
      <c r="G649"/>
      <c r="H649"/>
      <c r="I649"/>
      <c r="J649"/>
      <c r="K649"/>
      <c r="L649"/>
    </row>
    <row r="650" spans="1:12" x14ac:dyDescent="0.25">
      <c r="A650"/>
      <c r="B650"/>
      <c r="C650"/>
      <c r="D650" s="82"/>
      <c r="E650"/>
      <c r="F650"/>
      <c r="G650"/>
      <c r="H650"/>
      <c r="I650"/>
      <c r="J650"/>
      <c r="K650"/>
      <c r="L650"/>
    </row>
    <row r="651" spans="1:12" x14ac:dyDescent="0.25">
      <c r="A651"/>
      <c r="B651"/>
      <c r="C651"/>
      <c r="D651" s="82"/>
      <c r="E651"/>
      <c r="F651"/>
      <c r="G651"/>
      <c r="H651"/>
      <c r="I651"/>
      <c r="J651"/>
      <c r="K651"/>
      <c r="L651"/>
    </row>
    <row r="652" spans="1:12" x14ac:dyDescent="0.25">
      <c r="A652"/>
      <c r="B652"/>
      <c r="C652"/>
      <c r="D652" s="82"/>
      <c r="E652"/>
      <c r="F652"/>
      <c r="G652"/>
      <c r="H652"/>
      <c r="I652"/>
      <c r="J652"/>
      <c r="K652"/>
      <c r="L652"/>
    </row>
    <row r="653" spans="1:12" x14ac:dyDescent="0.25">
      <c r="A653"/>
      <c r="B653"/>
      <c r="C653"/>
      <c r="D653" s="82"/>
      <c r="E653"/>
      <c r="F653"/>
      <c r="G653"/>
      <c r="H653"/>
      <c r="I653"/>
      <c r="J653"/>
      <c r="K653"/>
      <c r="L653"/>
    </row>
    <row r="654" spans="1:12" x14ac:dyDescent="0.25">
      <c r="A654"/>
      <c r="B654"/>
      <c r="C654"/>
      <c r="D654" s="82"/>
      <c r="E654"/>
      <c r="F654"/>
      <c r="G654"/>
      <c r="H654"/>
      <c r="I654"/>
      <c r="J654"/>
      <c r="K654"/>
      <c r="L654"/>
    </row>
    <row r="655" spans="1:12" x14ac:dyDescent="0.25">
      <c r="A655"/>
      <c r="B655"/>
      <c r="C655"/>
      <c r="D655" s="82"/>
      <c r="E655"/>
      <c r="F655"/>
      <c r="G655"/>
      <c r="H655"/>
      <c r="I655"/>
      <c r="J655"/>
      <c r="K655"/>
      <c r="L655"/>
    </row>
    <row r="656" spans="1:12" x14ac:dyDescent="0.25">
      <c r="A656"/>
      <c r="B656"/>
      <c r="C656"/>
      <c r="D656" s="82"/>
      <c r="E656"/>
      <c r="F656"/>
      <c r="G656"/>
      <c r="H656"/>
      <c r="I656"/>
      <c r="J656"/>
      <c r="K656"/>
      <c r="L656"/>
    </row>
    <row r="657" spans="1:12" x14ac:dyDescent="0.25">
      <c r="A657"/>
      <c r="B657"/>
      <c r="C657"/>
      <c r="D657" s="82"/>
      <c r="E657"/>
      <c r="F657"/>
      <c r="G657"/>
      <c r="H657"/>
      <c r="I657"/>
      <c r="J657"/>
      <c r="K657"/>
      <c r="L657"/>
    </row>
    <row r="658" spans="1:12" x14ac:dyDescent="0.25">
      <c r="A658"/>
      <c r="B658"/>
      <c r="C658"/>
      <c r="D658" s="82"/>
      <c r="E658"/>
      <c r="F658"/>
      <c r="G658"/>
      <c r="H658"/>
      <c r="I658"/>
      <c r="J658"/>
      <c r="K658"/>
      <c r="L658"/>
    </row>
    <row r="659" spans="1:12" x14ac:dyDescent="0.25">
      <c r="A659"/>
      <c r="B659"/>
      <c r="C659"/>
      <c r="D659" s="82"/>
      <c r="E659"/>
      <c r="F659"/>
      <c r="G659"/>
      <c r="H659"/>
      <c r="I659"/>
      <c r="J659"/>
      <c r="K659"/>
      <c r="L659"/>
    </row>
    <row r="660" spans="1:12" x14ac:dyDescent="0.25">
      <c r="A660"/>
      <c r="B660"/>
      <c r="C660"/>
      <c r="D660" s="82"/>
      <c r="E660"/>
      <c r="F660"/>
      <c r="G660"/>
      <c r="H660"/>
      <c r="I660"/>
      <c r="J660"/>
      <c r="K660"/>
      <c r="L660"/>
    </row>
    <row r="661" spans="1:12" x14ac:dyDescent="0.25">
      <c r="A661"/>
      <c r="B661"/>
      <c r="C661"/>
      <c r="D661" s="82"/>
      <c r="E661"/>
      <c r="F661"/>
      <c r="G661"/>
      <c r="H661"/>
      <c r="I661"/>
      <c r="J661"/>
      <c r="K661"/>
      <c r="L661"/>
    </row>
    <row r="662" spans="1:12" x14ac:dyDescent="0.25">
      <c r="A662"/>
      <c r="B662"/>
      <c r="C662"/>
      <c r="D662" s="82"/>
      <c r="E662"/>
      <c r="F662"/>
      <c r="G662"/>
      <c r="H662"/>
      <c r="I662"/>
      <c r="J662"/>
      <c r="K662"/>
      <c r="L662"/>
    </row>
    <row r="663" spans="1:12" x14ac:dyDescent="0.25">
      <c r="A663"/>
      <c r="B663"/>
      <c r="C663"/>
      <c r="D663" s="82"/>
      <c r="E663"/>
      <c r="F663"/>
      <c r="G663"/>
      <c r="H663"/>
      <c r="I663"/>
      <c r="J663"/>
      <c r="K663"/>
      <c r="L663"/>
    </row>
    <row r="664" spans="1:12" x14ac:dyDescent="0.25">
      <c r="A664"/>
      <c r="B664"/>
      <c r="C664"/>
      <c r="D664" s="82"/>
      <c r="E664"/>
      <c r="F664"/>
      <c r="G664"/>
      <c r="H664"/>
      <c r="I664"/>
      <c r="J664"/>
      <c r="K664"/>
      <c r="L664"/>
    </row>
    <row r="665" spans="1:12" x14ac:dyDescent="0.25">
      <c r="A665"/>
      <c r="B665"/>
      <c r="C665"/>
      <c r="D665" s="82"/>
      <c r="E665"/>
      <c r="F665"/>
      <c r="G665"/>
      <c r="H665"/>
      <c r="I665"/>
      <c r="J665"/>
      <c r="K665"/>
      <c r="L665"/>
    </row>
    <row r="666" spans="1:12" x14ac:dyDescent="0.25">
      <c r="A666"/>
      <c r="B666"/>
      <c r="C666"/>
      <c r="D666" s="82"/>
      <c r="E666"/>
      <c r="F666"/>
      <c r="G666"/>
      <c r="H666"/>
      <c r="I666"/>
      <c r="J666"/>
      <c r="K666"/>
      <c r="L666"/>
    </row>
    <row r="667" spans="1:12" x14ac:dyDescent="0.25">
      <c r="A667"/>
      <c r="B667"/>
      <c r="C667"/>
      <c r="D667" s="82"/>
      <c r="E667"/>
      <c r="F667"/>
      <c r="G667"/>
      <c r="H667"/>
      <c r="I667"/>
      <c r="J667"/>
      <c r="K667"/>
      <c r="L667"/>
    </row>
    <row r="668" spans="1:12" x14ac:dyDescent="0.25">
      <c r="A668"/>
      <c r="B668"/>
      <c r="C668"/>
      <c r="D668" s="82"/>
      <c r="E668"/>
      <c r="F668"/>
      <c r="G668"/>
      <c r="H668"/>
      <c r="I668"/>
      <c r="J668"/>
      <c r="K668"/>
      <c r="L668"/>
    </row>
    <row r="669" spans="1:12" x14ac:dyDescent="0.25">
      <c r="A669"/>
      <c r="B669"/>
      <c r="C669"/>
      <c r="D669" s="82"/>
      <c r="E669"/>
      <c r="F669"/>
      <c r="G669"/>
      <c r="H669"/>
      <c r="I669"/>
      <c r="J669"/>
      <c r="K669"/>
      <c r="L669"/>
    </row>
    <row r="670" spans="1:12" x14ac:dyDescent="0.25">
      <c r="A670"/>
      <c r="B670"/>
      <c r="C670"/>
      <c r="D670" s="82"/>
      <c r="E670"/>
      <c r="F670"/>
      <c r="G670"/>
      <c r="H670"/>
      <c r="I670"/>
      <c r="J670"/>
      <c r="K670"/>
      <c r="L670"/>
    </row>
    <row r="671" spans="1:12" x14ac:dyDescent="0.25">
      <c r="A671"/>
      <c r="B671"/>
      <c r="C671"/>
      <c r="D671" s="82"/>
      <c r="E671"/>
      <c r="F671"/>
      <c r="G671"/>
      <c r="H671"/>
      <c r="I671"/>
      <c r="J671"/>
      <c r="K671"/>
      <c r="L671"/>
    </row>
    <row r="672" spans="1:12" x14ac:dyDescent="0.25">
      <c r="A672"/>
      <c r="B672"/>
      <c r="C672"/>
      <c r="D672" s="82"/>
      <c r="E672"/>
      <c r="F672"/>
      <c r="G672"/>
      <c r="H672"/>
      <c r="I672"/>
      <c r="J672"/>
      <c r="K672"/>
      <c r="L672"/>
    </row>
    <row r="673" spans="1:12" x14ac:dyDescent="0.25">
      <c r="A673"/>
      <c r="B673"/>
      <c r="C673"/>
      <c r="D673" s="82"/>
      <c r="E673"/>
      <c r="F673"/>
      <c r="G673"/>
      <c r="H673"/>
      <c r="I673"/>
      <c r="J673"/>
      <c r="K673"/>
      <c r="L673"/>
    </row>
    <row r="674" spans="1:12" x14ac:dyDescent="0.25">
      <c r="A674"/>
      <c r="B674"/>
      <c r="C674"/>
      <c r="D674" s="82"/>
      <c r="E674"/>
      <c r="F674"/>
      <c r="G674"/>
      <c r="H674"/>
      <c r="I674"/>
      <c r="J674"/>
      <c r="K674"/>
      <c r="L674"/>
    </row>
    <row r="675" spans="1:12" x14ac:dyDescent="0.25">
      <c r="A675"/>
      <c r="B675"/>
      <c r="C675"/>
      <c r="D675" s="82"/>
      <c r="E675"/>
      <c r="F675"/>
      <c r="G675"/>
      <c r="H675"/>
      <c r="I675"/>
      <c r="J675"/>
      <c r="K675"/>
      <c r="L675"/>
    </row>
    <row r="676" spans="1:12" x14ac:dyDescent="0.25">
      <c r="A676"/>
      <c r="B676"/>
      <c r="C676"/>
      <c r="D676" s="82"/>
      <c r="E676"/>
      <c r="F676"/>
      <c r="G676"/>
      <c r="H676"/>
      <c r="I676"/>
      <c r="J676"/>
      <c r="K676"/>
      <c r="L676"/>
    </row>
    <row r="677" spans="1:12" x14ac:dyDescent="0.25">
      <c r="A677"/>
      <c r="B677"/>
      <c r="C677"/>
      <c r="D677" s="82"/>
      <c r="E677"/>
      <c r="F677"/>
      <c r="G677"/>
      <c r="H677"/>
      <c r="I677"/>
      <c r="J677"/>
      <c r="K677"/>
      <c r="L677"/>
    </row>
    <row r="678" spans="1:12" x14ac:dyDescent="0.25">
      <c r="A678"/>
      <c r="B678"/>
      <c r="C678"/>
      <c r="D678" s="82"/>
      <c r="E678"/>
      <c r="F678"/>
      <c r="G678"/>
      <c r="H678"/>
      <c r="I678"/>
      <c r="J678"/>
      <c r="K678"/>
      <c r="L678"/>
    </row>
    <row r="679" spans="1:12" x14ac:dyDescent="0.25">
      <c r="A679"/>
      <c r="B679"/>
      <c r="C679"/>
      <c r="D679" s="82"/>
      <c r="E679"/>
      <c r="F679"/>
      <c r="G679"/>
      <c r="H679"/>
      <c r="I679"/>
      <c r="J679"/>
      <c r="K679"/>
      <c r="L679"/>
    </row>
    <row r="680" spans="1:12" x14ac:dyDescent="0.25">
      <c r="A680"/>
      <c r="B680"/>
      <c r="C680"/>
      <c r="D680" s="82"/>
      <c r="E680"/>
      <c r="F680"/>
      <c r="G680"/>
      <c r="H680"/>
      <c r="I680"/>
      <c r="J680"/>
      <c r="K680"/>
      <c r="L680"/>
    </row>
    <row r="681" spans="1:12" x14ac:dyDescent="0.25">
      <c r="A681"/>
      <c r="B681"/>
      <c r="C681"/>
      <c r="D681" s="82"/>
      <c r="E681"/>
      <c r="F681"/>
      <c r="G681"/>
      <c r="H681"/>
      <c r="I681"/>
      <c r="J681"/>
      <c r="K681"/>
      <c r="L681"/>
    </row>
    <row r="682" spans="1:12" x14ac:dyDescent="0.25">
      <c r="A682"/>
      <c r="B682"/>
      <c r="C682"/>
      <c r="D682" s="82"/>
      <c r="E682"/>
      <c r="F682"/>
      <c r="G682"/>
      <c r="H682"/>
      <c r="I682"/>
      <c r="J682"/>
      <c r="K682"/>
      <c r="L682"/>
    </row>
    <row r="683" spans="1:12" x14ac:dyDescent="0.25">
      <c r="A683"/>
      <c r="B683"/>
      <c r="C683"/>
      <c r="D683" s="82"/>
      <c r="E683"/>
      <c r="F683"/>
      <c r="G683"/>
      <c r="H683"/>
      <c r="I683"/>
      <c r="J683"/>
      <c r="K683"/>
      <c r="L683"/>
    </row>
    <row r="684" spans="1:12" x14ac:dyDescent="0.25">
      <c r="A684"/>
      <c r="B684"/>
      <c r="C684"/>
      <c r="D684" s="82"/>
      <c r="E684"/>
      <c r="F684"/>
      <c r="G684"/>
      <c r="H684"/>
      <c r="I684"/>
      <c r="J684"/>
      <c r="K684"/>
      <c r="L684"/>
    </row>
    <row r="685" spans="1:12" x14ac:dyDescent="0.25">
      <c r="A685"/>
      <c r="B685"/>
      <c r="C685"/>
      <c r="D685" s="82"/>
      <c r="E685"/>
      <c r="F685"/>
      <c r="G685"/>
      <c r="H685"/>
      <c r="I685"/>
      <c r="J685"/>
      <c r="K685"/>
      <c r="L685"/>
    </row>
    <row r="686" spans="1:12" x14ac:dyDescent="0.25">
      <c r="A686"/>
      <c r="B686"/>
      <c r="C686"/>
      <c r="D686" s="82"/>
      <c r="E686"/>
      <c r="F686"/>
      <c r="G686"/>
      <c r="H686"/>
      <c r="I686"/>
      <c r="J686"/>
      <c r="K686"/>
      <c r="L686"/>
    </row>
    <row r="687" spans="1:12" x14ac:dyDescent="0.25">
      <c r="A687"/>
      <c r="B687"/>
      <c r="C687"/>
      <c r="D687" s="82"/>
      <c r="E687"/>
      <c r="F687"/>
      <c r="G687"/>
      <c r="H687"/>
      <c r="I687"/>
      <c r="J687"/>
      <c r="K687"/>
      <c r="L687"/>
    </row>
    <row r="688" spans="1:12" x14ac:dyDescent="0.25">
      <c r="A688"/>
      <c r="B688"/>
      <c r="C688"/>
      <c r="D688" s="82"/>
      <c r="E688"/>
      <c r="F688"/>
      <c r="G688"/>
      <c r="H688"/>
      <c r="I688"/>
      <c r="J688"/>
      <c r="K688"/>
      <c r="L688"/>
    </row>
    <row r="689" spans="1:12" x14ac:dyDescent="0.25">
      <c r="A689"/>
      <c r="B689"/>
      <c r="C689"/>
      <c r="D689" s="82"/>
      <c r="E689"/>
      <c r="F689"/>
      <c r="G689"/>
      <c r="H689"/>
      <c r="I689"/>
      <c r="J689"/>
      <c r="K689"/>
      <c r="L689"/>
    </row>
    <row r="690" spans="1:12" x14ac:dyDescent="0.25">
      <c r="A690"/>
      <c r="B690"/>
      <c r="C690"/>
      <c r="D690" s="82"/>
      <c r="E690"/>
      <c r="F690"/>
      <c r="G690"/>
      <c r="H690"/>
      <c r="I690"/>
      <c r="J690"/>
      <c r="K690"/>
      <c r="L690"/>
    </row>
    <row r="691" spans="1:12" x14ac:dyDescent="0.25">
      <c r="A691"/>
      <c r="B691"/>
      <c r="C691"/>
      <c r="D691" s="82"/>
      <c r="E691"/>
      <c r="F691"/>
      <c r="G691"/>
      <c r="H691"/>
      <c r="I691"/>
      <c r="J691"/>
      <c r="K691"/>
      <c r="L691"/>
    </row>
    <row r="692" spans="1:12" x14ac:dyDescent="0.25">
      <c r="A692"/>
      <c r="B692"/>
      <c r="C692"/>
      <c r="D692" s="82"/>
      <c r="E692"/>
      <c r="F692"/>
      <c r="G692"/>
      <c r="H692"/>
      <c r="I692"/>
      <c r="J692"/>
      <c r="K692"/>
      <c r="L692"/>
    </row>
    <row r="693" spans="1:12" x14ac:dyDescent="0.25">
      <c r="A693"/>
      <c r="B693"/>
      <c r="C693"/>
      <c r="D693" s="82"/>
      <c r="E693"/>
      <c r="F693"/>
      <c r="G693"/>
      <c r="H693"/>
      <c r="I693"/>
      <c r="J693"/>
      <c r="K693"/>
      <c r="L693"/>
    </row>
    <row r="694" spans="1:12" x14ac:dyDescent="0.25">
      <c r="A694"/>
      <c r="B694"/>
      <c r="C694"/>
      <c r="D694" s="82"/>
      <c r="E694"/>
      <c r="F694"/>
      <c r="G694"/>
      <c r="H694"/>
      <c r="I694"/>
      <c r="J694"/>
      <c r="K694"/>
      <c r="L694"/>
    </row>
    <row r="695" spans="1:12" x14ac:dyDescent="0.25">
      <c r="A695"/>
      <c r="B695"/>
      <c r="C695"/>
      <c r="D695" s="82"/>
      <c r="E695"/>
      <c r="F695"/>
      <c r="G695"/>
      <c r="H695"/>
      <c r="I695"/>
      <c r="J695"/>
      <c r="K695"/>
      <c r="L695"/>
    </row>
    <row r="696" spans="1:12" x14ac:dyDescent="0.25">
      <c r="A696"/>
      <c r="B696"/>
      <c r="C696"/>
      <c r="D696" s="82"/>
      <c r="E696"/>
      <c r="F696"/>
      <c r="G696"/>
      <c r="H696"/>
      <c r="I696"/>
      <c r="J696"/>
      <c r="K696"/>
      <c r="L696"/>
    </row>
    <row r="697" spans="1:12" x14ac:dyDescent="0.25">
      <c r="A697"/>
      <c r="B697"/>
      <c r="C697"/>
      <c r="D697" s="82"/>
      <c r="E697"/>
      <c r="F697"/>
      <c r="G697"/>
      <c r="H697"/>
      <c r="I697"/>
      <c r="J697"/>
      <c r="K697"/>
      <c r="L697"/>
    </row>
    <row r="698" spans="1:12" x14ac:dyDescent="0.25">
      <c r="A698"/>
      <c r="B698"/>
      <c r="C698"/>
      <c r="D698" s="82"/>
      <c r="E698"/>
      <c r="F698"/>
      <c r="G698"/>
      <c r="H698"/>
      <c r="I698"/>
      <c r="J698"/>
      <c r="K698"/>
      <c r="L698"/>
    </row>
    <row r="699" spans="1:12" x14ac:dyDescent="0.25">
      <c r="A699"/>
      <c r="B699"/>
      <c r="C699"/>
      <c r="D699" s="82"/>
      <c r="E699"/>
      <c r="F699"/>
      <c r="G699"/>
      <c r="H699"/>
      <c r="I699"/>
      <c r="J699"/>
      <c r="K699"/>
      <c r="L699"/>
    </row>
    <row r="700" spans="1:12" x14ac:dyDescent="0.25">
      <c r="A700"/>
      <c r="B700"/>
      <c r="C700"/>
      <c r="D700" s="82"/>
      <c r="E700"/>
      <c r="F700"/>
      <c r="G700"/>
      <c r="H700"/>
      <c r="I700"/>
      <c r="J700"/>
      <c r="K700"/>
      <c r="L700"/>
    </row>
    <row r="701" spans="1:12" x14ac:dyDescent="0.25">
      <c r="A701"/>
      <c r="B701"/>
      <c r="C701"/>
      <c r="D701" s="82"/>
      <c r="E701"/>
      <c r="F701"/>
      <c r="G701"/>
      <c r="H701"/>
      <c r="I701"/>
      <c r="J701"/>
      <c r="K701"/>
      <c r="L701"/>
    </row>
    <row r="702" spans="1:12" x14ac:dyDescent="0.25">
      <c r="A702"/>
      <c r="B702"/>
      <c r="C702"/>
      <c r="D702" s="82"/>
      <c r="E702"/>
      <c r="F702"/>
      <c r="G702"/>
      <c r="H702"/>
      <c r="I702"/>
      <c r="J702"/>
      <c r="K702"/>
      <c r="L702"/>
    </row>
    <row r="703" spans="1:12" x14ac:dyDescent="0.25">
      <c r="A703"/>
      <c r="B703"/>
      <c r="C703"/>
      <c r="D703" s="82"/>
      <c r="E703"/>
      <c r="F703"/>
      <c r="G703"/>
      <c r="H703"/>
      <c r="I703"/>
      <c r="J703"/>
      <c r="K703"/>
      <c r="L703"/>
    </row>
    <row r="704" spans="1:12" x14ac:dyDescent="0.25">
      <c r="A704"/>
      <c r="B704"/>
      <c r="C704"/>
      <c r="D704" s="82"/>
      <c r="E704"/>
      <c r="F704"/>
      <c r="G704"/>
      <c r="H704"/>
      <c r="I704"/>
      <c r="J704"/>
      <c r="K704"/>
      <c r="L704"/>
    </row>
    <row r="705" spans="1:12" x14ac:dyDescent="0.25">
      <c r="A705"/>
      <c r="B705"/>
      <c r="C705"/>
      <c r="D705" s="82"/>
      <c r="E705"/>
      <c r="F705"/>
      <c r="G705"/>
      <c r="H705"/>
      <c r="I705"/>
      <c r="J705"/>
      <c r="K705"/>
      <c r="L705"/>
    </row>
    <row r="706" spans="1:12" x14ac:dyDescent="0.25">
      <c r="A706"/>
      <c r="B706"/>
      <c r="C706"/>
      <c r="D706" s="82"/>
      <c r="E706"/>
      <c r="F706"/>
      <c r="G706"/>
      <c r="H706"/>
      <c r="I706"/>
      <c r="J706"/>
      <c r="K706"/>
      <c r="L706"/>
    </row>
    <row r="707" spans="1:12" x14ac:dyDescent="0.25">
      <c r="A707"/>
      <c r="B707"/>
      <c r="C707"/>
      <c r="D707" s="82"/>
      <c r="E707"/>
      <c r="F707"/>
      <c r="G707"/>
      <c r="H707"/>
      <c r="I707"/>
      <c r="J707"/>
      <c r="K707"/>
      <c r="L707"/>
    </row>
    <row r="708" spans="1:12" x14ac:dyDescent="0.25">
      <c r="A708"/>
      <c r="B708"/>
      <c r="C708"/>
      <c r="D708" s="82"/>
      <c r="E708"/>
      <c r="F708"/>
      <c r="G708"/>
      <c r="H708"/>
      <c r="I708"/>
      <c r="J708"/>
      <c r="K708"/>
      <c r="L708"/>
    </row>
    <row r="709" spans="1:12" x14ac:dyDescent="0.25">
      <c r="A709"/>
      <c r="B709"/>
      <c r="C709"/>
      <c r="D709" s="82"/>
      <c r="E709"/>
      <c r="F709"/>
      <c r="G709"/>
      <c r="H709"/>
      <c r="I709"/>
      <c r="J709"/>
      <c r="K709"/>
      <c r="L709"/>
    </row>
    <row r="710" spans="1:12" x14ac:dyDescent="0.25">
      <c r="A710"/>
      <c r="B710"/>
      <c r="C710"/>
      <c r="D710" s="82"/>
      <c r="E710"/>
      <c r="F710"/>
      <c r="G710"/>
      <c r="H710"/>
      <c r="I710"/>
      <c r="J710"/>
      <c r="K710"/>
      <c r="L710"/>
    </row>
    <row r="711" spans="1:12" x14ac:dyDescent="0.25">
      <c r="A711"/>
      <c r="B711"/>
      <c r="C711"/>
      <c r="D711" s="82"/>
      <c r="E711"/>
      <c r="F711"/>
      <c r="G711"/>
      <c r="H711"/>
      <c r="I711"/>
      <c r="J711"/>
      <c r="K711"/>
      <c r="L711"/>
    </row>
    <row r="712" spans="1:12" x14ac:dyDescent="0.25">
      <c r="A712"/>
      <c r="B712"/>
      <c r="C712"/>
      <c r="D712" s="82"/>
      <c r="E712"/>
      <c r="F712"/>
      <c r="G712"/>
      <c r="H712"/>
      <c r="I712"/>
      <c r="J712"/>
      <c r="K712"/>
      <c r="L712"/>
    </row>
    <row r="713" spans="1:12" x14ac:dyDescent="0.25">
      <c r="A713"/>
      <c r="B713"/>
      <c r="C713"/>
      <c r="D713" s="82"/>
      <c r="E713"/>
      <c r="F713"/>
      <c r="G713"/>
      <c r="H713"/>
      <c r="I713"/>
      <c r="J713"/>
      <c r="K713"/>
      <c r="L713"/>
    </row>
    <row r="714" spans="1:12" x14ac:dyDescent="0.25">
      <c r="A714"/>
      <c r="B714"/>
      <c r="C714"/>
      <c r="D714" s="82"/>
      <c r="E714"/>
      <c r="F714"/>
      <c r="G714"/>
      <c r="H714"/>
      <c r="I714"/>
      <c r="J714"/>
      <c r="K714"/>
      <c r="L714"/>
    </row>
    <row r="715" spans="1:12" x14ac:dyDescent="0.25">
      <c r="A715"/>
      <c r="B715"/>
      <c r="C715"/>
      <c r="D715" s="82"/>
      <c r="E715"/>
      <c r="F715"/>
      <c r="G715"/>
      <c r="H715"/>
      <c r="I715"/>
      <c r="J715"/>
      <c r="K715"/>
      <c r="L715"/>
    </row>
    <row r="716" spans="1:12" x14ac:dyDescent="0.25">
      <c r="A716"/>
      <c r="B716"/>
      <c r="C716"/>
      <c r="D716" s="82"/>
      <c r="E716"/>
      <c r="F716"/>
      <c r="G716"/>
      <c r="H716"/>
      <c r="I716"/>
      <c r="J716"/>
      <c r="K716"/>
      <c r="L716"/>
    </row>
    <row r="717" spans="1:12" x14ac:dyDescent="0.25">
      <c r="A717"/>
      <c r="B717"/>
      <c r="C717"/>
      <c r="D717" s="82"/>
      <c r="E717"/>
      <c r="F717"/>
      <c r="G717"/>
      <c r="H717"/>
      <c r="I717"/>
      <c r="J717"/>
      <c r="K717"/>
      <c r="L717"/>
    </row>
    <row r="718" spans="1:12" x14ac:dyDescent="0.25">
      <c r="A718"/>
      <c r="B718"/>
      <c r="C718"/>
      <c r="D718" s="82"/>
      <c r="E718"/>
      <c r="F718"/>
      <c r="G718"/>
      <c r="H718"/>
      <c r="I718"/>
      <c r="J718"/>
      <c r="K718"/>
      <c r="L718"/>
    </row>
    <row r="719" spans="1:12" x14ac:dyDescent="0.25">
      <c r="A719"/>
      <c r="B719"/>
      <c r="C719"/>
      <c r="D719" s="82"/>
      <c r="E719"/>
      <c r="F719"/>
      <c r="G719"/>
      <c r="H719"/>
      <c r="I719"/>
      <c r="J719"/>
      <c r="K719"/>
      <c r="L719"/>
    </row>
    <row r="720" spans="1:12" x14ac:dyDescent="0.25">
      <c r="A720"/>
      <c r="B720"/>
      <c r="C720"/>
      <c r="D720" s="82"/>
      <c r="E720"/>
      <c r="F720"/>
      <c r="G720"/>
      <c r="H720"/>
      <c r="I720"/>
      <c r="J720"/>
      <c r="K720"/>
      <c r="L720"/>
    </row>
    <row r="721" spans="1:12" x14ac:dyDescent="0.25">
      <c r="A721"/>
      <c r="B721"/>
      <c r="C721"/>
      <c r="D721" s="82"/>
      <c r="E721"/>
      <c r="F721"/>
      <c r="G721"/>
      <c r="H721"/>
      <c r="I721"/>
      <c r="J721"/>
      <c r="K721"/>
      <c r="L721"/>
    </row>
    <row r="722" spans="1:12" x14ac:dyDescent="0.25">
      <c r="A722"/>
      <c r="B722"/>
      <c r="C722"/>
      <c r="D722" s="82"/>
      <c r="E722"/>
      <c r="F722"/>
      <c r="G722"/>
      <c r="H722"/>
      <c r="I722"/>
      <c r="J722"/>
      <c r="K722"/>
      <c r="L722"/>
    </row>
    <row r="723" spans="1:12" x14ac:dyDescent="0.25">
      <c r="A723"/>
      <c r="B723"/>
      <c r="C723"/>
      <c r="D723" s="82"/>
      <c r="E723"/>
      <c r="F723"/>
      <c r="G723"/>
      <c r="H723"/>
      <c r="I723"/>
      <c r="J723"/>
      <c r="K723"/>
      <c r="L723"/>
    </row>
    <row r="724" spans="1:12" x14ac:dyDescent="0.25">
      <c r="A724"/>
      <c r="B724"/>
      <c r="C724"/>
      <c r="D724" s="82"/>
      <c r="E724"/>
      <c r="F724"/>
      <c r="G724"/>
      <c r="H724"/>
      <c r="I724"/>
      <c r="J724"/>
      <c r="K724"/>
      <c r="L724"/>
    </row>
    <row r="725" spans="1:12" x14ac:dyDescent="0.25">
      <c r="A725"/>
      <c r="B725"/>
      <c r="C725"/>
      <c r="D725" s="82"/>
      <c r="E725"/>
      <c r="F725"/>
      <c r="G725"/>
      <c r="H725"/>
      <c r="I725"/>
      <c r="J725"/>
      <c r="K725"/>
      <c r="L725"/>
    </row>
    <row r="726" spans="1:12" x14ac:dyDescent="0.25">
      <c r="A726"/>
      <c r="B726"/>
      <c r="C726"/>
      <c r="D726" s="82"/>
      <c r="E726"/>
      <c r="F726"/>
      <c r="G726"/>
      <c r="H726"/>
      <c r="I726"/>
      <c r="J726"/>
      <c r="K726"/>
      <c r="L726"/>
    </row>
    <row r="727" spans="1:12" x14ac:dyDescent="0.25">
      <c r="A727"/>
      <c r="B727"/>
      <c r="C727"/>
      <c r="D727" s="82"/>
      <c r="E727"/>
      <c r="F727"/>
      <c r="G727"/>
      <c r="H727"/>
      <c r="I727"/>
      <c r="J727"/>
      <c r="K727"/>
      <c r="L727"/>
    </row>
    <row r="728" spans="1:12" x14ac:dyDescent="0.25">
      <c r="A728"/>
      <c r="B728"/>
      <c r="C728"/>
      <c r="D728" s="82"/>
      <c r="E728"/>
      <c r="F728"/>
      <c r="G728"/>
      <c r="H728"/>
      <c r="I728"/>
      <c r="J728"/>
      <c r="K728"/>
      <c r="L728"/>
    </row>
    <row r="729" spans="1:12" x14ac:dyDescent="0.25">
      <c r="A729"/>
      <c r="B729"/>
      <c r="C729"/>
      <c r="D729" s="82"/>
      <c r="E729"/>
      <c r="F729"/>
      <c r="G729"/>
      <c r="H729"/>
      <c r="I729"/>
      <c r="J729"/>
      <c r="K729"/>
      <c r="L729"/>
    </row>
    <row r="730" spans="1:12" x14ac:dyDescent="0.25">
      <c r="A730"/>
      <c r="B730"/>
      <c r="C730"/>
      <c r="D730" s="82"/>
      <c r="E730"/>
      <c r="F730"/>
      <c r="G730"/>
      <c r="H730"/>
      <c r="I730"/>
      <c r="J730"/>
      <c r="K730"/>
      <c r="L730"/>
    </row>
    <row r="731" spans="1:12" x14ac:dyDescent="0.25">
      <c r="A731"/>
      <c r="B731"/>
      <c r="C731"/>
      <c r="D731" s="82"/>
      <c r="E731"/>
      <c r="F731"/>
      <c r="G731"/>
      <c r="H731"/>
      <c r="I731"/>
      <c r="J731"/>
      <c r="K731"/>
      <c r="L731"/>
    </row>
    <row r="732" spans="1:12" x14ac:dyDescent="0.25">
      <c r="A732"/>
      <c r="B732"/>
      <c r="C732"/>
      <c r="D732" s="82"/>
      <c r="E732"/>
      <c r="F732"/>
      <c r="G732"/>
      <c r="H732"/>
      <c r="I732"/>
      <c r="J732"/>
      <c r="K732"/>
      <c r="L732"/>
    </row>
    <row r="733" spans="1:12" x14ac:dyDescent="0.25">
      <c r="A733"/>
      <c r="B733"/>
      <c r="C733"/>
      <c r="D733" s="82"/>
      <c r="E733"/>
      <c r="F733"/>
      <c r="G733"/>
      <c r="H733"/>
      <c r="I733"/>
      <c r="J733"/>
      <c r="K733"/>
      <c r="L733"/>
    </row>
    <row r="734" spans="1:12" x14ac:dyDescent="0.25">
      <c r="A734"/>
      <c r="B734"/>
      <c r="C734"/>
      <c r="D734" s="82"/>
      <c r="E734"/>
      <c r="F734"/>
      <c r="G734"/>
      <c r="H734"/>
      <c r="I734"/>
      <c r="J734"/>
      <c r="K734"/>
      <c r="L734"/>
    </row>
    <row r="735" spans="1:12" x14ac:dyDescent="0.25">
      <c r="A735"/>
      <c r="B735"/>
      <c r="C735"/>
      <c r="D735" s="82"/>
      <c r="E735"/>
      <c r="F735"/>
      <c r="G735"/>
      <c r="H735"/>
      <c r="I735"/>
      <c r="J735"/>
      <c r="K735"/>
      <c r="L735"/>
    </row>
    <row r="736" spans="1:12" x14ac:dyDescent="0.25">
      <c r="A736"/>
      <c r="B736"/>
      <c r="C736"/>
      <c r="D736" s="82"/>
      <c r="E736"/>
      <c r="F736"/>
      <c r="G736"/>
      <c r="H736"/>
      <c r="I736"/>
      <c r="J736"/>
      <c r="K736"/>
      <c r="L736"/>
    </row>
    <row r="737" spans="1:12" x14ac:dyDescent="0.25">
      <c r="A737"/>
      <c r="B737"/>
      <c r="C737"/>
      <c r="D737" s="82"/>
      <c r="E737"/>
      <c r="F737"/>
      <c r="G737"/>
      <c r="H737"/>
      <c r="I737"/>
      <c r="J737"/>
      <c r="K737"/>
      <c r="L737"/>
    </row>
    <row r="738" spans="1:12" x14ac:dyDescent="0.25">
      <c r="A738"/>
      <c r="B738"/>
      <c r="C738"/>
      <c r="D738" s="82"/>
      <c r="E738"/>
      <c r="F738"/>
      <c r="G738"/>
      <c r="H738"/>
      <c r="I738"/>
      <c r="J738"/>
      <c r="K738"/>
      <c r="L738"/>
    </row>
    <row r="739" spans="1:12" x14ac:dyDescent="0.25">
      <c r="A739"/>
      <c r="B739"/>
      <c r="C739"/>
      <c r="D739" s="82"/>
      <c r="E739"/>
      <c r="F739"/>
      <c r="G739"/>
      <c r="H739"/>
      <c r="I739"/>
      <c r="J739"/>
      <c r="K739"/>
      <c r="L739"/>
    </row>
    <row r="740" spans="1:12" x14ac:dyDescent="0.25">
      <c r="A740"/>
      <c r="B740"/>
      <c r="C740"/>
      <c r="D740" s="82"/>
      <c r="E740"/>
      <c r="F740"/>
      <c r="G740"/>
      <c r="H740"/>
      <c r="I740"/>
      <c r="J740"/>
      <c r="K740"/>
      <c r="L740"/>
    </row>
    <row r="741" spans="1:12" x14ac:dyDescent="0.25">
      <c r="A741"/>
      <c r="B741"/>
      <c r="C741"/>
      <c r="D741" s="82"/>
      <c r="E741"/>
      <c r="F741"/>
      <c r="G741"/>
      <c r="H741"/>
      <c r="I741"/>
      <c r="J741"/>
      <c r="K741"/>
      <c r="L741"/>
    </row>
    <row r="742" spans="1:12" x14ac:dyDescent="0.25">
      <c r="A742"/>
      <c r="B742"/>
      <c r="C742"/>
      <c r="D742" s="82"/>
      <c r="E742"/>
      <c r="F742"/>
      <c r="G742"/>
      <c r="H742"/>
      <c r="I742"/>
      <c r="J742"/>
      <c r="K742"/>
      <c r="L742"/>
    </row>
    <row r="743" spans="1:12" x14ac:dyDescent="0.25">
      <c r="A743"/>
      <c r="B743"/>
      <c r="C743"/>
      <c r="D743" s="82"/>
      <c r="E743"/>
      <c r="F743"/>
      <c r="G743"/>
      <c r="H743"/>
      <c r="I743"/>
      <c r="J743"/>
      <c r="K743"/>
      <c r="L743"/>
    </row>
    <row r="744" spans="1:12" x14ac:dyDescent="0.25">
      <c r="A744"/>
      <c r="B744"/>
      <c r="C744"/>
      <c r="D744" s="82"/>
      <c r="E744"/>
      <c r="F744"/>
      <c r="G744"/>
      <c r="H744"/>
      <c r="I744"/>
      <c r="J744"/>
      <c r="K744"/>
      <c r="L744"/>
    </row>
    <row r="745" spans="1:12" x14ac:dyDescent="0.25">
      <c r="A745"/>
      <c r="B745"/>
      <c r="C745"/>
      <c r="D745" s="82"/>
      <c r="E745"/>
      <c r="F745"/>
      <c r="G745"/>
      <c r="H745"/>
      <c r="I745"/>
      <c r="J745"/>
      <c r="K745"/>
      <c r="L745"/>
    </row>
    <row r="746" spans="1:12" x14ac:dyDescent="0.25">
      <c r="A746"/>
      <c r="B746"/>
      <c r="C746"/>
      <c r="D746" s="82"/>
      <c r="E746"/>
      <c r="F746"/>
      <c r="G746"/>
      <c r="H746"/>
      <c r="I746"/>
      <c r="J746"/>
      <c r="K746"/>
      <c r="L746"/>
    </row>
    <row r="747" spans="1:12" x14ac:dyDescent="0.25">
      <c r="A747"/>
      <c r="B747"/>
      <c r="C747"/>
      <c r="D747" s="82"/>
      <c r="E747"/>
      <c r="F747"/>
      <c r="G747"/>
      <c r="H747"/>
      <c r="I747"/>
      <c r="J747"/>
      <c r="K747"/>
      <c r="L747"/>
    </row>
    <row r="748" spans="1:12" x14ac:dyDescent="0.25">
      <c r="A748"/>
      <c r="B748"/>
      <c r="C748"/>
      <c r="D748" s="82"/>
      <c r="E748"/>
      <c r="F748"/>
      <c r="G748"/>
      <c r="H748"/>
      <c r="I748"/>
      <c r="J748"/>
      <c r="K748"/>
      <c r="L748"/>
    </row>
    <row r="749" spans="1:12" x14ac:dyDescent="0.25">
      <c r="A749"/>
      <c r="B749"/>
      <c r="C749"/>
      <c r="D749" s="82"/>
      <c r="E749"/>
      <c r="F749"/>
      <c r="G749"/>
      <c r="H749"/>
      <c r="I749"/>
      <c r="J749"/>
      <c r="K749"/>
      <c r="L749"/>
    </row>
    <row r="750" spans="1:12" x14ac:dyDescent="0.25">
      <c r="A750"/>
      <c r="B750"/>
      <c r="C750"/>
      <c r="D750" s="82"/>
      <c r="E750"/>
      <c r="F750"/>
      <c r="G750"/>
      <c r="H750"/>
      <c r="I750"/>
      <c r="J750"/>
      <c r="K750"/>
      <c r="L750"/>
    </row>
    <row r="751" spans="1:12" x14ac:dyDescent="0.25">
      <c r="A751"/>
      <c r="B751"/>
      <c r="C751"/>
      <c r="D751" s="82"/>
      <c r="E751"/>
      <c r="F751"/>
      <c r="G751"/>
      <c r="H751"/>
      <c r="I751"/>
      <c r="J751"/>
      <c r="K751"/>
      <c r="L751"/>
    </row>
    <row r="752" spans="1:12" x14ac:dyDescent="0.25">
      <c r="A752"/>
      <c r="B752"/>
      <c r="C752"/>
      <c r="D752" s="82"/>
      <c r="E752"/>
      <c r="F752"/>
      <c r="G752"/>
      <c r="H752"/>
      <c r="I752"/>
      <c r="J752"/>
      <c r="K752"/>
      <c r="L752"/>
    </row>
    <row r="753" spans="1:12" x14ac:dyDescent="0.25">
      <c r="A753"/>
      <c r="B753"/>
      <c r="C753"/>
      <c r="D753" s="82"/>
      <c r="E753"/>
      <c r="F753"/>
      <c r="G753"/>
      <c r="H753"/>
      <c r="I753"/>
      <c r="J753"/>
      <c r="K753"/>
      <c r="L753"/>
    </row>
    <row r="754" spans="1:12" x14ac:dyDescent="0.25">
      <c r="A754"/>
      <c r="B754"/>
      <c r="C754"/>
      <c r="D754" s="82"/>
      <c r="E754"/>
      <c r="F754"/>
      <c r="G754"/>
      <c r="H754"/>
      <c r="I754"/>
      <c r="J754"/>
      <c r="K754"/>
      <c r="L754"/>
    </row>
    <row r="755" spans="1:12" x14ac:dyDescent="0.25">
      <c r="A755"/>
      <c r="B755"/>
      <c r="C755"/>
      <c r="D755" s="82"/>
      <c r="E755"/>
      <c r="F755"/>
      <c r="G755"/>
      <c r="H755"/>
      <c r="I755"/>
      <c r="J755"/>
      <c r="K755"/>
      <c r="L755"/>
    </row>
    <row r="756" spans="1:12" x14ac:dyDescent="0.25">
      <c r="A756"/>
      <c r="B756"/>
      <c r="C756"/>
      <c r="D756" s="82"/>
      <c r="E756"/>
      <c r="F756"/>
      <c r="G756"/>
      <c r="H756"/>
      <c r="I756"/>
      <c r="J756"/>
      <c r="K756"/>
      <c r="L756"/>
    </row>
    <row r="757" spans="1:12" x14ac:dyDescent="0.25">
      <c r="A757"/>
      <c r="B757"/>
      <c r="C757"/>
      <c r="D757" s="82"/>
      <c r="E757"/>
      <c r="F757"/>
      <c r="G757"/>
      <c r="H757"/>
      <c r="I757"/>
      <c r="J757"/>
      <c r="K757"/>
      <c r="L757"/>
    </row>
    <row r="758" spans="1:12" x14ac:dyDescent="0.25">
      <c r="A758"/>
      <c r="B758"/>
      <c r="C758"/>
      <c r="D758" s="82"/>
      <c r="E758"/>
      <c r="F758"/>
      <c r="G758"/>
      <c r="H758"/>
      <c r="I758"/>
      <c r="J758"/>
      <c r="K758"/>
      <c r="L758"/>
    </row>
    <row r="759" spans="1:12" x14ac:dyDescent="0.25">
      <c r="A759"/>
      <c r="B759"/>
      <c r="C759"/>
      <c r="D759" s="82"/>
      <c r="E759"/>
      <c r="F759"/>
      <c r="G759"/>
      <c r="H759"/>
      <c r="I759"/>
      <c r="J759"/>
      <c r="K759"/>
      <c r="L759"/>
    </row>
    <row r="760" spans="1:12" x14ac:dyDescent="0.25">
      <c r="A760"/>
      <c r="B760"/>
      <c r="C760"/>
      <c r="D760" s="82"/>
      <c r="E760"/>
      <c r="F760"/>
      <c r="G760"/>
      <c r="H760"/>
      <c r="I760"/>
      <c r="J760"/>
      <c r="K760"/>
      <c r="L760"/>
    </row>
    <row r="761" spans="1:12" x14ac:dyDescent="0.25">
      <c r="A761"/>
      <c r="B761"/>
      <c r="C761"/>
      <c r="D761" s="82"/>
      <c r="E761"/>
      <c r="F761"/>
      <c r="G761"/>
      <c r="H761"/>
      <c r="I761"/>
      <c r="J761"/>
      <c r="K761"/>
      <c r="L761"/>
    </row>
    <row r="762" spans="1:12" x14ac:dyDescent="0.25">
      <c r="A762"/>
      <c r="B762"/>
      <c r="C762"/>
      <c r="D762" s="82"/>
      <c r="E762"/>
      <c r="F762"/>
      <c r="G762"/>
      <c r="H762"/>
      <c r="I762"/>
      <c r="J762"/>
      <c r="K762"/>
      <c r="L762"/>
    </row>
    <row r="763" spans="1:12" x14ac:dyDescent="0.25">
      <c r="A763"/>
      <c r="B763"/>
      <c r="C763"/>
      <c r="D763" s="82"/>
      <c r="E763"/>
      <c r="F763"/>
      <c r="G763"/>
      <c r="H763"/>
      <c r="I763"/>
      <c r="J763"/>
      <c r="K763"/>
      <c r="L763"/>
    </row>
    <row r="764" spans="1:12" x14ac:dyDescent="0.25">
      <c r="A764"/>
      <c r="B764"/>
      <c r="C764"/>
      <c r="D764" s="82"/>
      <c r="E764"/>
      <c r="F764"/>
      <c r="G764"/>
      <c r="H764"/>
      <c r="I764"/>
      <c r="J764"/>
      <c r="K764"/>
      <c r="L764"/>
    </row>
    <row r="765" spans="1:12" x14ac:dyDescent="0.25">
      <c r="A765"/>
      <c r="B765"/>
      <c r="C765"/>
      <c r="D765" s="82"/>
      <c r="E765"/>
      <c r="F765"/>
      <c r="G765"/>
      <c r="H765"/>
      <c r="I765"/>
      <c r="J765"/>
      <c r="K765"/>
      <c r="L765"/>
    </row>
    <row r="766" spans="1:12" x14ac:dyDescent="0.25">
      <c r="A766"/>
      <c r="B766"/>
      <c r="C766"/>
      <c r="D766" s="82"/>
      <c r="E766"/>
      <c r="F766"/>
      <c r="G766"/>
      <c r="H766"/>
      <c r="I766"/>
      <c r="J766"/>
      <c r="K766"/>
      <c r="L766"/>
    </row>
    <row r="767" spans="1:12" x14ac:dyDescent="0.25">
      <c r="A767"/>
      <c r="B767"/>
      <c r="C767"/>
      <c r="D767" s="82"/>
      <c r="E767"/>
      <c r="F767"/>
      <c r="G767"/>
      <c r="H767"/>
      <c r="I767"/>
      <c r="J767"/>
      <c r="K767"/>
      <c r="L767"/>
    </row>
    <row r="768" spans="1:12" x14ac:dyDescent="0.25">
      <c r="A768"/>
      <c r="B768"/>
      <c r="C768"/>
      <c r="D768" s="82"/>
      <c r="E768"/>
      <c r="F768"/>
      <c r="G768"/>
      <c r="H768"/>
      <c r="I768"/>
      <c r="J768"/>
      <c r="K768"/>
      <c r="L768"/>
    </row>
    <row r="769" spans="1:12" x14ac:dyDescent="0.25">
      <c r="A769"/>
      <c r="B769"/>
      <c r="C769"/>
      <c r="D769" s="82"/>
      <c r="E769"/>
      <c r="F769"/>
      <c r="G769"/>
      <c r="H769"/>
      <c r="I769"/>
      <c r="J769"/>
      <c r="K769"/>
      <c r="L769"/>
    </row>
    <row r="770" spans="1:12" x14ac:dyDescent="0.25">
      <c r="A770"/>
      <c r="B770"/>
      <c r="C770"/>
      <c r="D770" s="82"/>
      <c r="E770"/>
      <c r="F770"/>
      <c r="G770"/>
      <c r="H770"/>
      <c r="I770"/>
      <c r="J770"/>
      <c r="K770"/>
      <c r="L770"/>
    </row>
    <row r="771" spans="1:12" x14ac:dyDescent="0.25">
      <c r="A771"/>
      <c r="B771"/>
      <c r="C771"/>
      <c r="D771" s="82"/>
      <c r="E771"/>
      <c r="F771"/>
      <c r="G771"/>
      <c r="H771"/>
      <c r="I771"/>
      <c r="J771"/>
      <c r="K771"/>
      <c r="L771"/>
    </row>
    <row r="772" spans="1:12" x14ac:dyDescent="0.25">
      <c r="A772"/>
      <c r="B772"/>
      <c r="C772"/>
      <c r="D772" s="82"/>
      <c r="E772"/>
      <c r="F772"/>
      <c r="G772"/>
      <c r="H772"/>
      <c r="I772"/>
      <c r="J772"/>
      <c r="K772"/>
      <c r="L772"/>
    </row>
    <row r="773" spans="1:12" x14ac:dyDescent="0.25">
      <c r="A773"/>
      <c r="B773"/>
      <c r="C773"/>
      <c r="D773" s="82"/>
      <c r="E773"/>
      <c r="F773"/>
      <c r="G773"/>
      <c r="H773"/>
      <c r="I773"/>
      <c r="J773"/>
      <c r="K773"/>
      <c r="L773"/>
    </row>
    <row r="774" spans="1:12" x14ac:dyDescent="0.25">
      <c r="A774"/>
      <c r="B774"/>
      <c r="C774"/>
      <c r="D774" s="82"/>
      <c r="E774"/>
      <c r="F774"/>
      <c r="G774"/>
      <c r="H774"/>
      <c r="I774"/>
      <c r="J774"/>
      <c r="K774"/>
      <c r="L774"/>
    </row>
    <row r="775" spans="1:12" x14ac:dyDescent="0.25">
      <c r="A775"/>
      <c r="B775"/>
      <c r="C775"/>
      <c r="D775" s="82"/>
      <c r="E775"/>
      <c r="F775"/>
      <c r="G775"/>
      <c r="H775"/>
      <c r="I775"/>
      <c r="J775"/>
      <c r="K775"/>
      <c r="L775"/>
    </row>
    <row r="776" spans="1:12" x14ac:dyDescent="0.25">
      <c r="A776"/>
      <c r="B776"/>
      <c r="C776"/>
      <c r="D776" s="82"/>
      <c r="E776"/>
      <c r="F776"/>
      <c r="G776"/>
      <c r="H776"/>
      <c r="I776"/>
      <c r="J776"/>
      <c r="K776"/>
      <c r="L776"/>
    </row>
    <row r="777" spans="1:12" x14ac:dyDescent="0.25">
      <c r="A777"/>
      <c r="B777"/>
      <c r="C777"/>
      <c r="D777" s="82"/>
      <c r="E777"/>
      <c r="F777"/>
      <c r="G777"/>
      <c r="H777"/>
      <c r="I777"/>
      <c r="J777"/>
      <c r="K777"/>
      <c r="L777"/>
    </row>
    <row r="778" spans="1:12" x14ac:dyDescent="0.25">
      <c r="A778"/>
      <c r="B778"/>
      <c r="C778"/>
      <c r="D778" s="82"/>
      <c r="E778"/>
      <c r="F778"/>
      <c r="G778"/>
      <c r="H778"/>
      <c r="I778"/>
      <c r="J778"/>
      <c r="K778"/>
      <c r="L778"/>
    </row>
    <row r="779" spans="1:12" x14ac:dyDescent="0.25">
      <c r="A779"/>
      <c r="B779"/>
      <c r="C779"/>
      <c r="D779" s="82"/>
      <c r="E779"/>
      <c r="F779"/>
      <c r="G779"/>
      <c r="H779"/>
      <c r="I779"/>
      <c r="J779"/>
      <c r="K779"/>
      <c r="L779"/>
    </row>
    <row r="780" spans="1:12" x14ac:dyDescent="0.25">
      <c r="A780"/>
      <c r="B780"/>
      <c r="C780"/>
      <c r="D780" s="82"/>
      <c r="E780"/>
      <c r="F780"/>
      <c r="G780"/>
      <c r="H780"/>
      <c r="I780"/>
      <c r="J780"/>
      <c r="K780"/>
      <c r="L780"/>
    </row>
    <row r="781" spans="1:12" x14ac:dyDescent="0.25">
      <c r="A781"/>
      <c r="B781"/>
      <c r="C781"/>
      <c r="D781" s="82"/>
      <c r="E781"/>
      <c r="F781"/>
      <c r="G781"/>
      <c r="H781"/>
      <c r="I781"/>
      <c r="J781"/>
      <c r="K781"/>
      <c r="L781"/>
    </row>
    <row r="782" spans="1:12" x14ac:dyDescent="0.25">
      <c r="A782"/>
      <c r="B782"/>
      <c r="C782"/>
      <c r="D782" s="82"/>
      <c r="E782"/>
      <c r="F782"/>
      <c r="G782"/>
      <c r="H782"/>
      <c r="I782"/>
      <c r="J782"/>
      <c r="K782"/>
      <c r="L782"/>
    </row>
    <row r="783" spans="1:12" x14ac:dyDescent="0.25">
      <c r="A783"/>
      <c r="B783"/>
      <c r="C783"/>
      <c r="D783" s="82"/>
      <c r="E783"/>
      <c r="F783"/>
      <c r="G783"/>
      <c r="H783"/>
      <c r="I783"/>
      <c r="J783"/>
      <c r="K783"/>
      <c r="L783"/>
    </row>
    <row r="784" spans="1:12" x14ac:dyDescent="0.25">
      <c r="A784"/>
      <c r="B784"/>
      <c r="C784"/>
      <c r="D784" s="82"/>
      <c r="E784"/>
      <c r="F784"/>
      <c r="G784"/>
      <c r="H784"/>
      <c r="I784"/>
      <c r="J784"/>
      <c r="K784"/>
      <c r="L784"/>
    </row>
    <row r="785" spans="1:12" x14ac:dyDescent="0.25">
      <c r="A785"/>
      <c r="B785"/>
      <c r="C785"/>
      <c r="D785" s="82"/>
      <c r="E785"/>
      <c r="F785"/>
      <c r="G785"/>
      <c r="H785"/>
      <c r="I785"/>
      <c r="J785"/>
      <c r="K785"/>
      <c r="L785"/>
    </row>
    <row r="786" spans="1:12" x14ac:dyDescent="0.25">
      <c r="A786"/>
      <c r="B786"/>
      <c r="C786"/>
      <c r="D786" s="82"/>
      <c r="E786"/>
      <c r="F786"/>
      <c r="G786"/>
      <c r="H786"/>
      <c r="I786"/>
      <c r="J786"/>
      <c r="K786"/>
      <c r="L786"/>
    </row>
    <row r="787" spans="1:12" x14ac:dyDescent="0.25">
      <c r="A787"/>
      <c r="B787"/>
      <c r="C787"/>
      <c r="D787" s="82"/>
      <c r="E787"/>
      <c r="F787"/>
      <c r="G787"/>
      <c r="H787"/>
      <c r="I787"/>
      <c r="J787"/>
      <c r="K787"/>
      <c r="L787"/>
    </row>
    <row r="788" spans="1:12" x14ac:dyDescent="0.25">
      <c r="A788"/>
      <c r="B788"/>
      <c r="C788"/>
      <c r="D788" s="82"/>
      <c r="E788"/>
      <c r="F788"/>
      <c r="G788"/>
      <c r="H788"/>
      <c r="I788"/>
      <c r="J788"/>
      <c r="K788"/>
      <c r="L788"/>
    </row>
    <row r="789" spans="1:12" x14ac:dyDescent="0.25">
      <c r="A789"/>
      <c r="B789"/>
      <c r="C789"/>
      <c r="D789" s="82"/>
      <c r="E789"/>
      <c r="F789"/>
      <c r="G789"/>
      <c r="H789"/>
      <c r="I789"/>
      <c r="J789"/>
      <c r="K789"/>
      <c r="L789"/>
    </row>
    <row r="790" spans="1:12" x14ac:dyDescent="0.25">
      <c r="A790"/>
      <c r="B790"/>
      <c r="C790"/>
      <c r="D790" s="82"/>
      <c r="E790"/>
      <c r="F790"/>
      <c r="G790"/>
      <c r="H790"/>
      <c r="I790"/>
      <c r="J790"/>
      <c r="K790"/>
      <c r="L790"/>
    </row>
    <row r="791" spans="1:12" x14ac:dyDescent="0.25">
      <c r="A791"/>
      <c r="B791"/>
      <c r="C791"/>
      <c r="D791" s="82"/>
      <c r="E791"/>
      <c r="F791"/>
      <c r="G791"/>
      <c r="H791"/>
      <c r="I791"/>
      <c r="J791"/>
      <c r="K791"/>
      <c r="L791"/>
    </row>
    <row r="792" spans="1:12" x14ac:dyDescent="0.25">
      <c r="A792"/>
      <c r="B792"/>
      <c r="C792"/>
      <c r="D792" s="82"/>
      <c r="E792"/>
      <c r="F792"/>
      <c r="G792"/>
      <c r="H792"/>
      <c r="I792"/>
      <c r="J792"/>
      <c r="K792"/>
      <c r="L792"/>
    </row>
    <row r="793" spans="1:12" x14ac:dyDescent="0.25">
      <c r="A793"/>
      <c r="B793"/>
      <c r="C793"/>
      <c r="D793" s="82"/>
      <c r="E793"/>
      <c r="F793"/>
      <c r="G793"/>
      <c r="H793"/>
      <c r="I793"/>
      <c r="J793"/>
      <c r="K793"/>
      <c r="L793"/>
    </row>
    <row r="794" spans="1:12" x14ac:dyDescent="0.25">
      <c r="A794"/>
      <c r="B794"/>
      <c r="C794"/>
      <c r="D794" s="82"/>
      <c r="E794"/>
      <c r="F794"/>
      <c r="G794"/>
      <c r="H794"/>
      <c r="I794"/>
      <c r="J794"/>
      <c r="K794"/>
      <c r="L794"/>
    </row>
    <row r="795" spans="1:12" x14ac:dyDescent="0.25">
      <c r="A795"/>
      <c r="B795"/>
      <c r="C795"/>
      <c r="D795" s="82"/>
      <c r="E795"/>
      <c r="F795"/>
      <c r="G795"/>
      <c r="H795"/>
      <c r="I795"/>
      <c r="J795"/>
      <c r="K795"/>
      <c r="L795"/>
    </row>
    <row r="796" spans="1:12" x14ac:dyDescent="0.25">
      <c r="A796"/>
      <c r="B796"/>
      <c r="C796"/>
      <c r="D796" s="82"/>
      <c r="E796"/>
      <c r="F796"/>
      <c r="G796"/>
      <c r="H796"/>
      <c r="I796"/>
      <c r="J796"/>
      <c r="K796"/>
      <c r="L796"/>
    </row>
    <row r="797" spans="1:12" x14ac:dyDescent="0.25">
      <c r="A797"/>
      <c r="B797"/>
      <c r="C797"/>
      <c r="D797" s="82"/>
      <c r="E797"/>
      <c r="F797"/>
      <c r="G797"/>
      <c r="H797"/>
      <c r="I797"/>
      <c r="J797"/>
      <c r="K797"/>
      <c r="L797"/>
    </row>
    <row r="798" spans="1:12" x14ac:dyDescent="0.25">
      <c r="A798"/>
      <c r="B798"/>
      <c r="C798"/>
      <c r="D798" s="82"/>
      <c r="E798"/>
      <c r="F798"/>
      <c r="G798"/>
      <c r="H798"/>
      <c r="I798"/>
      <c r="J798"/>
      <c r="K798"/>
      <c r="L798"/>
    </row>
    <row r="799" spans="1:12" x14ac:dyDescent="0.25">
      <c r="A799"/>
      <c r="B799"/>
      <c r="C799"/>
      <c r="D799" s="82"/>
      <c r="E799"/>
      <c r="F799"/>
      <c r="G799"/>
      <c r="H799"/>
      <c r="I799"/>
      <c r="J799"/>
      <c r="K799"/>
      <c r="L799"/>
    </row>
    <row r="800" spans="1:12" x14ac:dyDescent="0.25">
      <c r="A800"/>
      <c r="B800"/>
      <c r="C800"/>
      <c r="D800" s="82"/>
      <c r="E800"/>
      <c r="F800"/>
      <c r="G800"/>
      <c r="H800"/>
      <c r="I800"/>
      <c r="J800"/>
      <c r="K800"/>
      <c r="L800"/>
    </row>
    <row r="801" spans="1:12" x14ac:dyDescent="0.25">
      <c r="A801"/>
      <c r="B801"/>
      <c r="C801"/>
      <c r="D801" s="82"/>
      <c r="E801"/>
      <c r="F801"/>
      <c r="G801"/>
      <c r="H801"/>
      <c r="I801"/>
      <c r="J801"/>
      <c r="K801"/>
      <c r="L801"/>
    </row>
    <row r="802" spans="1:12" x14ac:dyDescent="0.25">
      <c r="A802"/>
      <c r="B802"/>
      <c r="C802"/>
      <c r="D802" s="82"/>
      <c r="E802"/>
      <c r="F802"/>
      <c r="G802"/>
      <c r="H802"/>
      <c r="I802"/>
      <c r="J802"/>
      <c r="K802"/>
      <c r="L802"/>
    </row>
    <row r="803" spans="1:12" x14ac:dyDescent="0.25">
      <c r="A803"/>
      <c r="B803"/>
      <c r="C803"/>
      <c r="D803" s="82"/>
      <c r="E803"/>
      <c r="F803"/>
      <c r="G803"/>
      <c r="H803"/>
      <c r="I803"/>
      <c r="J803"/>
      <c r="K803"/>
      <c r="L803"/>
    </row>
    <row r="804" spans="1:12" x14ac:dyDescent="0.25">
      <c r="A804"/>
      <c r="B804"/>
      <c r="C804"/>
      <c r="D804" s="82"/>
      <c r="E804"/>
      <c r="F804"/>
      <c r="G804"/>
      <c r="H804"/>
      <c r="I804"/>
      <c r="J804"/>
      <c r="K804"/>
      <c r="L804"/>
    </row>
    <row r="805" spans="1:12" x14ac:dyDescent="0.25">
      <c r="A805"/>
      <c r="B805"/>
      <c r="C805"/>
      <c r="D805" s="82"/>
      <c r="E805"/>
      <c r="F805"/>
      <c r="G805"/>
      <c r="H805"/>
      <c r="I805"/>
      <c r="J805"/>
      <c r="K805"/>
      <c r="L805"/>
    </row>
    <row r="806" spans="1:12" x14ac:dyDescent="0.25">
      <c r="A806"/>
      <c r="B806"/>
      <c r="C806"/>
      <c r="D806" s="82"/>
      <c r="E806"/>
      <c r="F806"/>
      <c r="G806"/>
      <c r="H806"/>
      <c r="I806"/>
      <c r="J806"/>
      <c r="K806"/>
      <c r="L806"/>
    </row>
    <row r="807" spans="1:12" x14ac:dyDescent="0.25">
      <c r="A807"/>
      <c r="B807"/>
      <c r="C807"/>
      <c r="D807" s="82"/>
      <c r="E807"/>
      <c r="F807"/>
      <c r="G807"/>
      <c r="H807"/>
      <c r="I807"/>
      <c r="J807"/>
      <c r="K807"/>
      <c r="L807"/>
    </row>
    <row r="808" spans="1:12" x14ac:dyDescent="0.25">
      <c r="A808"/>
      <c r="B808"/>
      <c r="C808"/>
      <c r="D808" s="82"/>
      <c r="E808"/>
      <c r="F808"/>
      <c r="G808"/>
      <c r="H808"/>
      <c r="I808"/>
      <c r="J808"/>
      <c r="K808"/>
      <c r="L808"/>
    </row>
    <row r="809" spans="1:12" x14ac:dyDescent="0.25">
      <c r="A809"/>
      <c r="B809"/>
      <c r="C809"/>
      <c r="D809" s="82"/>
      <c r="E809"/>
      <c r="F809"/>
      <c r="G809"/>
      <c r="H809"/>
      <c r="I809"/>
      <c r="J809"/>
      <c r="K809"/>
      <c r="L809"/>
    </row>
    <row r="810" spans="1:12" x14ac:dyDescent="0.25">
      <c r="A810"/>
      <c r="B810"/>
      <c r="C810"/>
      <c r="D810" s="82"/>
      <c r="E810"/>
      <c r="F810"/>
      <c r="G810"/>
      <c r="H810"/>
      <c r="I810"/>
      <c r="J810"/>
      <c r="K810"/>
      <c r="L810"/>
    </row>
    <row r="811" spans="1:12" x14ac:dyDescent="0.25">
      <c r="A811"/>
      <c r="B811"/>
      <c r="C811"/>
      <c r="D811" s="82"/>
      <c r="E811"/>
      <c r="F811"/>
      <c r="G811"/>
      <c r="H811"/>
      <c r="I811"/>
      <c r="J811"/>
      <c r="K811"/>
      <c r="L811"/>
    </row>
    <row r="812" spans="1:12" x14ac:dyDescent="0.25">
      <c r="A812"/>
      <c r="B812"/>
      <c r="C812"/>
      <c r="D812" s="82"/>
      <c r="E812"/>
      <c r="F812"/>
      <c r="G812"/>
      <c r="H812"/>
      <c r="I812"/>
      <c r="J812"/>
      <c r="K812"/>
      <c r="L812"/>
    </row>
    <row r="813" spans="1:12" x14ac:dyDescent="0.25">
      <c r="A813"/>
      <c r="B813"/>
      <c r="C813"/>
      <c r="D813" s="82"/>
      <c r="E813"/>
      <c r="F813"/>
      <c r="G813"/>
      <c r="H813"/>
      <c r="I813"/>
      <c r="J813"/>
      <c r="K813"/>
      <c r="L813"/>
    </row>
    <row r="814" spans="1:12" x14ac:dyDescent="0.25">
      <c r="A814"/>
      <c r="B814"/>
      <c r="C814"/>
      <c r="D814" s="82"/>
      <c r="E814"/>
      <c r="F814"/>
      <c r="G814"/>
      <c r="H814"/>
      <c r="I814"/>
      <c r="J814"/>
      <c r="K814"/>
      <c r="L814"/>
    </row>
    <row r="815" spans="1:12" x14ac:dyDescent="0.25">
      <c r="A815"/>
      <c r="B815"/>
      <c r="C815"/>
      <c r="D815" s="82"/>
      <c r="E815"/>
      <c r="F815"/>
      <c r="G815"/>
      <c r="H815"/>
      <c r="I815"/>
      <c r="J815"/>
      <c r="K815"/>
      <c r="L815"/>
    </row>
    <row r="816" spans="1:12" x14ac:dyDescent="0.25">
      <c r="A816"/>
      <c r="B816"/>
      <c r="C816"/>
      <c r="D816" s="82"/>
      <c r="E816"/>
      <c r="F816"/>
      <c r="G816"/>
      <c r="H816"/>
      <c r="I816"/>
      <c r="J816"/>
      <c r="K816"/>
      <c r="L816"/>
    </row>
    <row r="817" spans="1:12" x14ac:dyDescent="0.25">
      <c r="A817"/>
      <c r="B817"/>
      <c r="C817"/>
      <c r="D817" s="82"/>
      <c r="E817"/>
      <c r="F817"/>
      <c r="G817"/>
      <c r="H817"/>
      <c r="I817"/>
      <c r="J817"/>
      <c r="K817"/>
      <c r="L817"/>
    </row>
    <row r="818" spans="1:12" x14ac:dyDescent="0.25">
      <c r="A818"/>
      <c r="B818"/>
      <c r="C818"/>
      <c r="D818" s="82"/>
      <c r="E818"/>
      <c r="F818"/>
      <c r="G818"/>
      <c r="H818"/>
      <c r="I818"/>
      <c r="J818"/>
      <c r="K818"/>
      <c r="L818"/>
    </row>
    <row r="819" spans="1:12" x14ac:dyDescent="0.25">
      <c r="A819"/>
      <c r="B819"/>
      <c r="C819"/>
      <c r="D819" s="82"/>
      <c r="E819"/>
      <c r="F819"/>
      <c r="G819"/>
      <c r="H819"/>
      <c r="I819"/>
      <c r="J819"/>
      <c r="K819"/>
      <c r="L819"/>
    </row>
    <row r="820" spans="1:12" x14ac:dyDescent="0.25">
      <c r="A820"/>
      <c r="B820"/>
      <c r="C820"/>
      <c r="D820" s="82"/>
      <c r="E820"/>
      <c r="F820"/>
      <c r="G820"/>
      <c r="H820"/>
      <c r="I820"/>
      <c r="J820"/>
      <c r="K820"/>
      <c r="L820"/>
    </row>
    <row r="821" spans="1:12" x14ac:dyDescent="0.25">
      <c r="A821"/>
      <c r="B821"/>
      <c r="C821"/>
      <c r="D821" s="82"/>
      <c r="E821"/>
      <c r="F821"/>
      <c r="G821"/>
      <c r="H821"/>
      <c r="I821"/>
      <c r="J821"/>
      <c r="K821"/>
      <c r="L821"/>
    </row>
    <row r="822" spans="1:12" x14ac:dyDescent="0.25">
      <c r="A822"/>
      <c r="B822"/>
      <c r="C822"/>
      <c r="D822" s="82"/>
      <c r="E822"/>
      <c r="F822"/>
      <c r="G822"/>
      <c r="H822"/>
      <c r="I822"/>
      <c r="J822"/>
      <c r="K822"/>
      <c r="L822"/>
    </row>
    <row r="823" spans="1:12" x14ac:dyDescent="0.25">
      <c r="A823"/>
      <c r="B823"/>
      <c r="C823"/>
      <c r="D823" s="82"/>
      <c r="E823"/>
      <c r="F823"/>
      <c r="G823"/>
      <c r="H823"/>
      <c r="I823"/>
      <c r="J823"/>
      <c r="K823"/>
      <c r="L823"/>
    </row>
    <row r="824" spans="1:12" x14ac:dyDescent="0.25">
      <c r="A824"/>
      <c r="B824"/>
      <c r="C824"/>
      <c r="D824" s="82"/>
      <c r="E824"/>
      <c r="F824"/>
      <c r="G824"/>
      <c r="H824"/>
      <c r="I824"/>
      <c r="J824"/>
      <c r="K824"/>
      <c r="L824"/>
    </row>
    <row r="825" spans="1:12" x14ac:dyDescent="0.25">
      <c r="A825"/>
      <c r="B825"/>
      <c r="C825"/>
      <c r="D825" s="82"/>
      <c r="E825"/>
      <c r="F825"/>
      <c r="G825"/>
      <c r="H825"/>
      <c r="I825"/>
      <c r="J825"/>
      <c r="K825"/>
      <c r="L825"/>
    </row>
    <row r="826" spans="1:12" x14ac:dyDescent="0.25">
      <c r="A826"/>
      <c r="B826"/>
      <c r="C826"/>
      <c r="D826" s="82"/>
      <c r="E826"/>
      <c r="F826"/>
      <c r="G826"/>
      <c r="H826"/>
      <c r="I826"/>
      <c r="J826"/>
      <c r="K826"/>
      <c r="L826"/>
    </row>
    <row r="827" spans="1:12" x14ac:dyDescent="0.25">
      <c r="A827"/>
      <c r="B827"/>
      <c r="C827"/>
      <c r="D827" s="82"/>
      <c r="E827"/>
      <c r="F827"/>
      <c r="G827"/>
      <c r="H827"/>
      <c r="I827"/>
      <c r="J827"/>
      <c r="K827"/>
      <c r="L827"/>
    </row>
    <row r="828" spans="1:12" x14ac:dyDescent="0.25">
      <c r="A828"/>
      <c r="B828"/>
      <c r="C828"/>
      <c r="D828" s="82"/>
      <c r="E828"/>
      <c r="F828"/>
      <c r="G828"/>
      <c r="H828"/>
      <c r="I828"/>
      <c r="J828"/>
      <c r="K828"/>
      <c r="L828"/>
    </row>
    <row r="829" spans="1:12" x14ac:dyDescent="0.25">
      <c r="A829"/>
      <c r="B829"/>
      <c r="C829"/>
      <c r="D829" s="82"/>
      <c r="E829"/>
      <c r="F829"/>
      <c r="G829"/>
      <c r="H829"/>
      <c r="I829"/>
      <c r="J829"/>
      <c r="K829"/>
      <c r="L829"/>
    </row>
    <row r="830" spans="1:12" x14ac:dyDescent="0.25">
      <c r="A830"/>
      <c r="B830"/>
      <c r="C830"/>
      <c r="D830" s="82"/>
      <c r="E830"/>
      <c r="F830"/>
      <c r="G830"/>
      <c r="H830"/>
      <c r="I830"/>
      <c r="J830"/>
      <c r="K830"/>
      <c r="L830"/>
    </row>
    <row r="831" spans="1:12" x14ac:dyDescent="0.25">
      <c r="A831"/>
      <c r="B831"/>
      <c r="C831"/>
      <c r="D831" s="82"/>
      <c r="E831"/>
      <c r="F831"/>
      <c r="G831"/>
      <c r="H831"/>
      <c r="I831"/>
      <c r="J831"/>
      <c r="K831"/>
      <c r="L831"/>
    </row>
    <row r="832" spans="1:12" x14ac:dyDescent="0.25">
      <c r="A832"/>
      <c r="B832"/>
      <c r="C832"/>
      <c r="D832" s="82"/>
      <c r="E832"/>
      <c r="F832"/>
      <c r="G832"/>
      <c r="H832"/>
      <c r="I832"/>
      <c r="J832"/>
      <c r="K832"/>
      <c r="L832"/>
    </row>
    <row r="833" spans="1:12" x14ac:dyDescent="0.25">
      <c r="A833"/>
      <c r="B833"/>
      <c r="C833"/>
      <c r="D833" s="82"/>
      <c r="E833"/>
      <c r="F833"/>
      <c r="G833"/>
      <c r="H833"/>
      <c r="I833"/>
      <c r="J833"/>
      <c r="K833"/>
      <c r="L833"/>
    </row>
    <row r="834" spans="1:12" x14ac:dyDescent="0.25">
      <c r="A834"/>
      <c r="B834"/>
      <c r="C834"/>
      <c r="D834" s="82"/>
      <c r="E834"/>
      <c r="F834"/>
      <c r="G834"/>
      <c r="H834"/>
      <c r="I834"/>
      <c r="J834"/>
      <c r="K834"/>
      <c r="L834"/>
    </row>
    <row r="835" spans="1:12" x14ac:dyDescent="0.25">
      <c r="A835"/>
      <c r="B835"/>
      <c r="C835"/>
      <c r="D835" s="82"/>
      <c r="E835"/>
      <c r="F835"/>
      <c r="G835"/>
      <c r="H835"/>
      <c r="I835"/>
      <c r="J835"/>
      <c r="K835"/>
      <c r="L835"/>
    </row>
    <row r="836" spans="1:12" x14ac:dyDescent="0.25">
      <c r="A836"/>
      <c r="B836"/>
      <c r="C836"/>
      <c r="D836" s="82"/>
      <c r="E836"/>
      <c r="F836"/>
      <c r="G836"/>
      <c r="H836"/>
      <c r="I836"/>
      <c r="J836"/>
      <c r="K836"/>
      <c r="L836"/>
    </row>
    <row r="837" spans="1:12" x14ac:dyDescent="0.25">
      <c r="A837"/>
      <c r="B837"/>
      <c r="C837"/>
      <c r="D837" s="82"/>
      <c r="E837"/>
      <c r="F837"/>
      <c r="G837"/>
      <c r="H837"/>
      <c r="I837"/>
      <c r="J837"/>
      <c r="K837"/>
      <c r="L837"/>
    </row>
    <row r="838" spans="1:12" x14ac:dyDescent="0.25">
      <c r="A838"/>
      <c r="B838"/>
      <c r="C838"/>
      <c r="D838" s="82"/>
      <c r="E838"/>
      <c r="F838"/>
      <c r="G838"/>
      <c r="H838"/>
      <c r="I838"/>
      <c r="J838"/>
      <c r="K838"/>
      <c r="L838"/>
    </row>
    <row r="839" spans="1:12" x14ac:dyDescent="0.25">
      <c r="A839"/>
      <c r="B839"/>
      <c r="C839"/>
      <c r="D839" s="82"/>
      <c r="E839"/>
      <c r="F839"/>
      <c r="G839"/>
      <c r="H839"/>
      <c r="I839"/>
      <c r="J839"/>
      <c r="K839"/>
      <c r="L839"/>
    </row>
    <row r="840" spans="1:12" x14ac:dyDescent="0.25">
      <c r="A840"/>
      <c r="B840"/>
      <c r="C840"/>
      <c r="D840" s="82"/>
      <c r="E840"/>
      <c r="F840"/>
      <c r="G840"/>
      <c r="H840"/>
      <c r="I840"/>
      <c r="J840"/>
      <c r="K840"/>
      <c r="L840"/>
    </row>
    <row r="841" spans="1:12" x14ac:dyDescent="0.25">
      <c r="A841"/>
      <c r="B841"/>
      <c r="C841"/>
      <c r="D841" s="82"/>
      <c r="E841"/>
      <c r="F841"/>
      <c r="G841"/>
      <c r="H841"/>
      <c r="I841"/>
      <c r="J841"/>
      <c r="K841"/>
      <c r="L841"/>
    </row>
    <row r="842" spans="1:12" x14ac:dyDescent="0.25">
      <c r="A842"/>
      <c r="B842"/>
      <c r="C842"/>
      <c r="D842" s="82"/>
      <c r="E842"/>
      <c r="F842"/>
      <c r="G842"/>
      <c r="H842"/>
      <c r="I842"/>
      <c r="J842"/>
      <c r="K842"/>
      <c r="L842"/>
    </row>
    <row r="843" spans="1:12" x14ac:dyDescent="0.25">
      <c r="A843"/>
      <c r="B843"/>
      <c r="C843"/>
      <c r="D843" s="82"/>
      <c r="E843"/>
      <c r="F843"/>
      <c r="G843"/>
      <c r="H843"/>
      <c r="I843"/>
      <c r="J843"/>
      <c r="K843"/>
      <c r="L843"/>
    </row>
    <row r="844" spans="1:12" x14ac:dyDescent="0.25">
      <c r="A844"/>
      <c r="B844"/>
      <c r="C844"/>
      <c r="D844" s="82"/>
      <c r="E844"/>
      <c r="F844"/>
      <c r="G844"/>
      <c r="H844"/>
      <c r="I844"/>
      <c r="J844"/>
      <c r="K844"/>
      <c r="L844"/>
    </row>
    <row r="845" spans="1:12" x14ac:dyDescent="0.25">
      <c r="A845"/>
      <c r="B845"/>
      <c r="C845"/>
      <c r="D845" s="82"/>
      <c r="E845"/>
      <c r="F845"/>
      <c r="G845"/>
      <c r="H845"/>
      <c r="I845"/>
      <c r="J845"/>
      <c r="K845"/>
      <c r="L845"/>
    </row>
    <row r="846" spans="1:12" x14ac:dyDescent="0.25">
      <c r="A846"/>
      <c r="B846"/>
      <c r="C846"/>
      <c r="D846" s="82"/>
      <c r="E846"/>
      <c r="F846"/>
      <c r="G846"/>
      <c r="H846"/>
      <c r="I846"/>
      <c r="J846"/>
      <c r="K846"/>
      <c r="L846"/>
    </row>
    <row r="847" spans="1:12" x14ac:dyDescent="0.25">
      <c r="A847"/>
      <c r="B847"/>
      <c r="C847"/>
      <c r="D847" s="82"/>
      <c r="E847"/>
      <c r="F847"/>
      <c r="G847"/>
      <c r="H847"/>
      <c r="I847"/>
      <c r="J847"/>
      <c r="K847"/>
      <c r="L847"/>
    </row>
    <row r="848" spans="1:12" x14ac:dyDescent="0.25">
      <c r="A848"/>
      <c r="B848"/>
      <c r="C848"/>
      <c r="D848" s="82"/>
      <c r="E848"/>
      <c r="F848"/>
      <c r="G848"/>
      <c r="H848"/>
      <c r="I848"/>
      <c r="J848"/>
      <c r="K848"/>
      <c r="L848"/>
    </row>
    <row r="849" spans="1:12" x14ac:dyDescent="0.25">
      <c r="A849"/>
      <c r="B849"/>
      <c r="C849"/>
      <c r="D849" s="82"/>
      <c r="E849"/>
      <c r="F849"/>
      <c r="G849"/>
      <c r="H849"/>
      <c r="I849"/>
      <c r="J849"/>
      <c r="K849"/>
      <c r="L849"/>
    </row>
    <row r="850" spans="1:12" x14ac:dyDescent="0.25">
      <c r="A850"/>
      <c r="B850"/>
      <c r="C850"/>
      <c r="D850" s="82"/>
      <c r="E850"/>
      <c r="F850"/>
      <c r="G850"/>
      <c r="H850"/>
      <c r="I850"/>
      <c r="J850"/>
      <c r="K850"/>
      <c r="L850"/>
    </row>
    <row r="851" spans="1:12" x14ac:dyDescent="0.25">
      <c r="A851"/>
      <c r="B851"/>
      <c r="C851"/>
      <c r="D851" s="82"/>
      <c r="E851"/>
      <c r="F851"/>
      <c r="G851"/>
      <c r="H851"/>
      <c r="I851"/>
      <c r="J851"/>
      <c r="K851"/>
      <c r="L851"/>
    </row>
    <row r="852" spans="1:12" x14ac:dyDescent="0.25">
      <c r="A852"/>
      <c r="B852"/>
      <c r="C852"/>
      <c r="D852" s="82"/>
      <c r="E852"/>
      <c r="F852"/>
      <c r="G852"/>
      <c r="H852"/>
      <c r="I852"/>
      <c r="J852"/>
      <c r="K852"/>
      <c r="L852"/>
    </row>
    <row r="853" spans="1:12" x14ac:dyDescent="0.25">
      <c r="A853"/>
      <c r="B853"/>
      <c r="C853"/>
      <c r="D853" s="82"/>
      <c r="E853"/>
      <c r="F853"/>
      <c r="G853"/>
      <c r="H853"/>
      <c r="I853"/>
      <c r="J853"/>
      <c r="K853"/>
      <c r="L853"/>
    </row>
    <row r="854" spans="1:12" x14ac:dyDescent="0.25">
      <c r="A854"/>
      <c r="B854"/>
      <c r="C854"/>
      <c r="D854" s="82"/>
      <c r="E854"/>
      <c r="F854"/>
      <c r="G854"/>
      <c r="H854"/>
      <c r="I854"/>
      <c r="J854"/>
      <c r="K854"/>
      <c r="L854"/>
    </row>
    <row r="855" spans="1:12" x14ac:dyDescent="0.25">
      <c r="A855"/>
      <c r="B855"/>
      <c r="C855"/>
      <c r="D855" s="82"/>
      <c r="E855"/>
      <c r="F855"/>
      <c r="G855"/>
      <c r="H855"/>
      <c r="I855"/>
      <c r="J855"/>
      <c r="K855"/>
      <c r="L855"/>
    </row>
    <row r="856" spans="1:12" x14ac:dyDescent="0.25">
      <c r="A856"/>
      <c r="B856"/>
      <c r="C856"/>
      <c r="D856" s="82"/>
      <c r="E856"/>
      <c r="F856"/>
      <c r="G856"/>
      <c r="H856"/>
      <c r="I856"/>
      <c r="J856"/>
      <c r="K856"/>
      <c r="L856"/>
    </row>
    <row r="857" spans="1:12" x14ac:dyDescent="0.25">
      <c r="A857"/>
      <c r="B857"/>
      <c r="C857"/>
      <c r="D857" s="82"/>
      <c r="E857"/>
      <c r="F857"/>
      <c r="G857"/>
      <c r="H857"/>
      <c r="I857"/>
      <c r="J857"/>
      <c r="K857"/>
      <c r="L857"/>
    </row>
    <row r="858" spans="1:12" x14ac:dyDescent="0.25">
      <c r="A858"/>
      <c r="B858"/>
      <c r="C858"/>
      <c r="D858" s="82"/>
      <c r="E858"/>
      <c r="F858"/>
      <c r="G858"/>
      <c r="H858"/>
      <c r="I858"/>
      <c r="J858"/>
      <c r="K858"/>
      <c r="L858"/>
    </row>
    <row r="859" spans="1:12" x14ac:dyDescent="0.25">
      <c r="A859"/>
      <c r="B859"/>
      <c r="C859"/>
      <c r="D859" s="82"/>
      <c r="E859"/>
      <c r="F859"/>
      <c r="G859"/>
      <c r="H859"/>
      <c r="I859"/>
      <c r="J859"/>
      <c r="K859"/>
      <c r="L859"/>
    </row>
    <row r="860" spans="1:12" x14ac:dyDescent="0.25">
      <c r="A860"/>
      <c r="B860"/>
      <c r="C860"/>
      <c r="D860" s="82"/>
      <c r="E860"/>
      <c r="F860"/>
      <c r="G860"/>
      <c r="H860"/>
      <c r="I860"/>
      <c r="J860"/>
      <c r="K860"/>
      <c r="L860"/>
    </row>
    <row r="861" spans="1:12" x14ac:dyDescent="0.25">
      <c r="A861"/>
      <c r="B861"/>
      <c r="C861"/>
      <c r="D861" s="82"/>
      <c r="E861"/>
      <c r="F861"/>
      <c r="G861"/>
      <c r="H861"/>
      <c r="I861"/>
      <c r="J861"/>
      <c r="K861"/>
      <c r="L861"/>
    </row>
    <row r="862" spans="1:12" x14ac:dyDescent="0.25">
      <c r="A862"/>
      <c r="B862"/>
      <c r="C862"/>
      <c r="D862" s="82"/>
      <c r="E862"/>
      <c r="F862"/>
      <c r="G862"/>
      <c r="H862"/>
      <c r="I862"/>
      <c r="J862"/>
      <c r="K862"/>
      <c r="L862"/>
    </row>
    <row r="863" spans="1:12" x14ac:dyDescent="0.25">
      <c r="A863"/>
      <c r="B863"/>
      <c r="C863"/>
      <c r="D863" s="82"/>
      <c r="E863"/>
      <c r="F863"/>
      <c r="G863"/>
      <c r="H863"/>
      <c r="I863"/>
      <c r="J863"/>
      <c r="K863"/>
      <c r="L863"/>
    </row>
    <row r="864" spans="1:12" x14ac:dyDescent="0.25">
      <c r="A864"/>
      <c r="B864"/>
      <c r="C864"/>
      <c r="D864" s="82"/>
      <c r="E864"/>
      <c r="F864"/>
      <c r="G864"/>
      <c r="H864"/>
      <c r="I864"/>
      <c r="J864"/>
      <c r="K864"/>
      <c r="L864"/>
    </row>
    <row r="865" spans="1:12" x14ac:dyDescent="0.25">
      <c r="A865"/>
      <c r="B865"/>
      <c r="C865"/>
      <c r="D865" s="82"/>
      <c r="E865"/>
      <c r="F865"/>
      <c r="G865"/>
      <c r="H865"/>
      <c r="I865"/>
      <c r="J865"/>
      <c r="K865"/>
      <c r="L865"/>
    </row>
    <row r="866" spans="1:12" x14ac:dyDescent="0.25">
      <c r="A866"/>
      <c r="B866"/>
      <c r="C866"/>
      <c r="D866" s="82"/>
      <c r="E866"/>
      <c r="F866"/>
      <c r="G866"/>
      <c r="H866"/>
      <c r="I866"/>
      <c r="J866"/>
      <c r="K866"/>
      <c r="L866"/>
    </row>
    <row r="867" spans="1:12" x14ac:dyDescent="0.25">
      <c r="A867"/>
      <c r="B867"/>
      <c r="C867"/>
      <c r="D867" s="82"/>
      <c r="E867"/>
      <c r="F867"/>
      <c r="G867"/>
      <c r="H867"/>
      <c r="I867"/>
      <c r="J867"/>
      <c r="K867"/>
      <c r="L867"/>
    </row>
    <row r="868" spans="1:12" x14ac:dyDescent="0.25">
      <c r="A868"/>
      <c r="B868"/>
      <c r="C868"/>
      <c r="D868" s="82"/>
      <c r="E868"/>
      <c r="F868"/>
      <c r="G868"/>
      <c r="H868"/>
      <c r="I868"/>
      <c r="J868"/>
      <c r="K868"/>
      <c r="L868"/>
    </row>
    <row r="869" spans="1:12" x14ac:dyDescent="0.25">
      <c r="A869"/>
      <c r="B869"/>
      <c r="C869"/>
      <c r="D869" s="82"/>
      <c r="E869"/>
      <c r="F869"/>
      <c r="G869"/>
      <c r="H869"/>
      <c r="I869"/>
      <c r="J869"/>
      <c r="K869"/>
      <c r="L869"/>
    </row>
    <row r="870" spans="1:12" x14ac:dyDescent="0.25">
      <c r="A870"/>
      <c r="B870"/>
      <c r="C870"/>
      <c r="D870" s="82"/>
      <c r="E870"/>
      <c r="F870"/>
      <c r="G870"/>
      <c r="H870"/>
      <c r="I870"/>
      <c r="J870"/>
      <c r="K870"/>
      <c r="L870"/>
    </row>
    <row r="871" spans="1:12" x14ac:dyDescent="0.25">
      <c r="A871"/>
      <c r="B871"/>
      <c r="C871"/>
      <c r="D871" s="82"/>
      <c r="E871"/>
      <c r="F871"/>
      <c r="G871"/>
      <c r="H871"/>
      <c r="I871"/>
      <c r="J871"/>
      <c r="K871"/>
      <c r="L871"/>
    </row>
    <row r="872" spans="1:12" x14ac:dyDescent="0.25">
      <c r="A872"/>
      <c r="B872"/>
      <c r="C872"/>
      <c r="D872" s="82"/>
      <c r="E872"/>
      <c r="F872"/>
      <c r="G872"/>
      <c r="H872"/>
      <c r="I872"/>
      <c r="J872"/>
      <c r="K872"/>
      <c r="L872"/>
    </row>
    <row r="873" spans="1:12" x14ac:dyDescent="0.25">
      <c r="A873"/>
      <c r="B873"/>
      <c r="C873"/>
      <c r="D873" s="82"/>
      <c r="E873"/>
      <c r="F873"/>
      <c r="G873"/>
      <c r="H873"/>
      <c r="I873"/>
      <c r="J873"/>
      <c r="K873"/>
      <c r="L873"/>
    </row>
    <row r="874" spans="1:12" x14ac:dyDescent="0.25">
      <c r="A874"/>
      <c r="B874"/>
      <c r="C874"/>
      <c r="D874" s="82"/>
      <c r="E874"/>
      <c r="F874"/>
      <c r="G874"/>
      <c r="H874"/>
      <c r="I874"/>
      <c r="J874"/>
      <c r="K874"/>
      <c r="L874"/>
    </row>
    <row r="875" spans="1:12" x14ac:dyDescent="0.25">
      <c r="A875"/>
      <c r="B875"/>
      <c r="C875"/>
      <c r="D875" s="82"/>
      <c r="E875"/>
      <c r="F875"/>
      <c r="G875"/>
      <c r="H875"/>
      <c r="I875"/>
      <c r="J875"/>
      <c r="K875"/>
      <c r="L875"/>
    </row>
    <row r="876" spans="1:12" x14ac:dyDescent="0.25">
      <c r="A876"/>
      <c r="B876"/>
      <c r="C876"/>
      <c r="D876" s="82"/>
      <c r="E876"/>
      <c r="F876"/>
      <c r="G876"/>
      <c r="H876"/>
      <c r="I876"/>
      <c r="J876"/>
      <c r="K876"/>
      <c r="L876"/>
    </row>
    <row r="877" spans="1:12" x14ac:dyDescent="0.25">
      <c r="A877"/>
      <c r="B877"/>
      <c r="C877"/>
      <c r="D877" s="82"/>
      <c r="E877"/>
      <c r="F877"/>
      <c r="G877"/>
      <c r="H877"/>
      <c r="I877"/>
      <c r="J877"/>
      <c r="K877"/>
      <c r="L877"/>
    </row>
    <row r="878" spans="1:12" x14ac:dyDescent="0.25">
      <c r="A878"/>
      <c r="B878"/>
      <c r="C878"/>
      <c r="D878" s="82"/>
      <c r="E878"/>
      <c r="F878"/>
      <c r="G878"/>
      <c r="H878"/>
      <c r="I878"/>
      <c r="J878"/>
      <c r="K878"/>
      <c r="L878"/>
    </row>
    <row r="879" spans="1:12" x14ac:dyDescent="0.25">
      <c r="A879"/>
      <c r="B879"/>
      <c r="C879"/>
      <c r="D879" s="82"/>
      <c r="E879"/>
      <c r="F879"/>
      <c r="G879"/>
      <c r="H879"/>
      <c r="I879"/>
      <c r="J879"/>
      <c r="K879"/>
      <c r="L879"/>
    </row>
    <row r="880" spans="1:12" x14ac:dyDescent="0.25">
      <c r="A880"/>
      <c r="B880"/>
      <c r="C880"/>
      <c r="D880" s="82"/>
      <c r="E880"/>
      <c r="F880"/>
      <c r="G880"/>
      <c r="H880"/>
      <c r="I880"/>
      <c r="J880"/>
      <c r="K880"/>
      <c r="L880"/>
    </row>
    <row r="881" spans="1:12" x14ac:dyDescent="0.25">
      <c r="A881"/>
      <c r="B881"/>
      <c r="C881"/>
      <c r="D881" s="82"/>
      <c r="E881"/>
      <c r="F881"/>
      <c r="G881"/>
      <c r="H881"/>
      <c r="I881"/>
      <c r="J881"/>
      <c r="K881"/>
      <c r="L881"/>
    </row>
    <row r="882" spans="1:12" x14ac:dyDescent="0.25">
      <c r="A882"/>
      <c r="B882"/>
      <c r="C882"/>
      <c r="D882" s="82"/>
      <c r="E882"/>
      <c r="F882"/>
      <c r="G882"/>
      <c r="H882"/>
      <c r="I882"/>
      <c r="J882"/>
      <c r="K882"/>
      <c r="L882"/>
    </row>
    <row r="883" spans="1:12" x14ac:dyDescent="0.25">
      <c r="A883"/>
      <c r="B883"/>
      <c r="C883"/>
      <c r="D883" s="82"/>
      <c r="E883"/>
      <c r="F883"/>
      <c r="G883"/>
      <c r="H883"/>
      <c r="I883"/>
      <c r="J883"/>
      <c r="K883"/>
      <c r="L883"/>
    </row>
    <row r="884" spans="1:12" x14ac:dyDescent="0.25">
      <c r="A884"/>
      <c r="B884"/>
      <c r="C884"/>
      <c r="D884" s="82"/>
      <c r="E884"/>
      <c r="F884"/>
      <c r="G884"/>
      <c r="H884"/>
      <c r="I884"/>
      <c r="J884"/>
      <c r="K884"/>
      <c r="L884"/>
    </row>
    <row r="885" spans="1:12" x14ac:dyDescent="0.25">
      <c r="A885"/>
      <c r="B885"/>
      <c r="C885"/>
      <c r="D885" s="82"/>
      <c r="E885"/>
      <c r="F885"/>
      <c r="G885"/>
      <c r="H885"/>
      <c r="I885"/>
      <c r="J885"/>
      <c r="K885"/>
      <c r="L885"/>
    </row>
    <row r="886" spans="1:12" x14ac:dyDescent="0.25">
      <c r="A886"/>
      <c r="B886"/>
      <c r="C886"/>
      <c r="D886" s="82"/>
      <c r="E886"/>
      <c r="F886"/>
      <c r="G886"/>
      <c r="H886"/>
      <c r="I886"/>
      <c r="J886"/>
      <c r="K886"/>
      <c r="L886"/>
    </row>
    <row r="887" spans="1:12" x14ac:dyDescent="0.25">
      <c r="A887"/>
      <c r="B887"/>
      <c r="C887"/>
      <c r="D887" s="82"/>
      <c r="E887"/>
      <c r="F887"/>
      <c r="G887"/>
      <c r="H887"/>
      <c r="I887"/>
      <c r="J887"/>
      <c r="K887"/>
      <c r="L887"/>
    </row>
    <row r="888" spans="1:12" x14ac:dyDescent="0.25">
      <c r="A888"/>
      <c r="B888"/>
      <c r="C888"/>
      <c r="D888" s="82"/>
      <c r="E888"/>
      <c r="F888"/>
      <c r="G888"/>
      <c r="H888"/>
      <c r="I888"/>
      <c r="J888"/>
      <c r="K888"/>
      <c r="L888"/>
    </row>
    <row r="889" spans="1:12" x14ac:dyDescent="0.25">
      <c r="A889"/>
      <c r="B889"/>
      <c r="C889"/>
      <c r="D889" s="82"/>
      <c r="E889"/>
      <c r="F889"/>
      <c r="G889"/>
      <c r="H889"/>
      <c r="I889"/>
      <c r="J889"/>
      <c r="K889"/>
      <c r="L889"/>
    </row>
    <row r="890" spans="1:12" x14ac:dyDescent="0.25">
      <c r="A890"/>
      <c r="B890"/>
      <c r="C890"/>
      <c r="D890" s="82"/>
      <c r="E890"/>
      <c r="F890"/>
      <c r="G890"/>
      <c r="H890"/>
      <c r="I890"/>
      <c r="J890"/>
      <c r="K890"/>
      <c r="L890"/>
    </row>
    <row r="891" spans="1:12" x14ac:dyDescent="0.25">
      <c r="A891"/>
      <c r="B891"/>
      <c r="C891"/>
      <c r="D891" s="82"/>
      <c r="E891"/>
      <c r="F891"/>
      <c r="G891"/>
      <c r="H891"/>
      <c r="I891"/>
      <c r="J891"/>
      <c r="K891"/>
      <c r="L891"/>
    </row>
    <row r="892" spans="1:12" x14ac:dyDescent="0.25">
      <c r="A892"/>
      <c r="B892"/>
      <c r="C892"/>
      <c r="D892" s="82"/>
      <c r="E892"/>
      <c r="F892"/>
      <c r="G892"/>
      <c r="H892"/>
      <c r="I892"/>
      <c r="J892"/>
      <c r="K892"/>
      <c r="L892"/>
    </row>
    <row r="893" spans="1:12" x14ac:dyDescent="0.25">
      <c r="A893"/>
      <c r="B893"/>
      <c r="C893"/>
      <c r="D893" s="82"/>
      <c r="E893"/>
      <c r="F893"/>
      <c r="G893"/>
      <c r="H893"/>
      <c r="I893"/>
      <c r="J893"/>
      <c r="K893"/>
      <c r="L893"/>
    </row>
    <row r="894" spans="1:12" x14ac:dyDescent="0.25">
      <c r="A894"/>
      <c r="B894"/>
      <c r="C894"/>
      <c r="D894" s="82"/>
      <c r="E894"/>
      <c r="F894"/>
      <c r="G894"/>
      <c r="H894"/>
      <c r="I894"/>
      <c r="J894"/>
      <c r="K894"/>
      <c r="L894"/>
    </row>
    <row r="895" spans="1:12" x14ac:dyDescent="0.25">
      <c r="A895"/>
      <c r="B895"/>
      <c r="C895"/>
      <c r="D895" s="82"/>
      <c r="E895"/>
      <c r="F895"/>
      <c r="G895"/>
      <c r="H895"/>
      <c r="I895"/>
      <c r="J895"/>
      <c r="K895"/>
      <c r="L895"/>
    </row>
    <row r="896" spans="1:12" x14ac:dyDescent="0.25">
      <c r="A896"/>
      <c r="B896"/>
      <c r="C896"/>
      <c r="D896" s="82"/>
      <c r="E896"/>
      <c r="F896"/>
      <c r="G896"/>
      <c r="H896"/>
      <c r="I896"/>
      <c r="J896"/>
      <c r="K896"/>
      <c r="L896"/>
    </row>
    <row r="897" spans="1:12" x14ac:dyDescent="0.25">
      <c r="A897"/>
      <c r="B897"/>
      <c r="C897"/>
      <c r="D897" s="82"/>
      <c r="E897"/>
      <c r="F897"/>
      <c r="G897"/>
      <c r="H897"/>
      <c r="I897"/>
      <c r="J897"/>
      <c r="K897"/>
      <c r="L897"/>
    </row>
    <row r="898" spans="1:12" x14ac:dyDescent="0.25">
      <c r="A898"/>
      <c r="B898"/>
      <c r="C898"/>
      <c r="D898" s="82"/>
      <c r="E898"/>
      <c r="F898"/>
      <c r="G898"/>
      <c r="H898"/>
      <c r="I898"/>
      <c r="J898"/>
      <c r="K898"/>
      <c r="L898"/>
    </row>
    <row r="899" spans="1:12" x14ac:dyDescent="0.25">
      <c r="A899"/>
      <c r="B899"/>
      <c r="C899"/>
      <c r="D899" s="82"/>
      <c r="E899"/>
      <c r="F899"/>
      <c r="G899"/>
      <c r="H899"/>
      <c r="I899"/>
      <c r="J899"/>
      <c r="K899"/>
      <c r="L899"/>
    </row>
    <row r="900" spans="1:12" x14ac:dyDescent="0.25">
      <c r="A900"/>
      <c r="B900"/>
      <c r="C900"/>
      <c r="D900" s="82"/>
      <c r="E900"/>
      <c r="F900"/>
      <c r="G900"/>
      <c r="H900"/>
      <c r="I900"/>
      <c r="J900"/>
      <c r="K900"/>
      <c r="L900"/>
    </row>
    <row r="901" spans="1:12" x14ac:dyDescent="0.25">
      <c r="A901"/>
      <c r="B901"/>
      <c r="C901"/>
      <c r="D901" s="82"/>
      <c r="E901"/>
      <c r="F901"/>
      <c r="G901"/>
      <c r="H901"/>
      <c r="I901"/>
      <c r="J901"/>
      <c r="K901"/>
      <c r="L901"/>
    </row>
    <row r="902" spans="1:12" x14ac:dyDescent="0.25">
      <c r="A902"/>
      <c r="B902"/>
      <c r="C902"/>
      <c r="D902" s="82"/>
      <c r="E902"/>
      <c r="F902"/>
      <c r="G902"/>
      <c r="H902"/>
      <c r="I902"/>
      <c r="J902"/>
      <c r="K902"/>
      <c r="L902"/>
    </row>
    <row r="903" spans="1:12" x14ac:dyDescent="0.25">
      <c r="A903"/>
      <c r="B903"/>
      <c r="C903"/>
      <c r="D903" s="82"/>
      <c r="E903"/>
      <c r="F903"/>
      <c r="G903"/>
      <c r="H903"/>
      <c r="I903"/>
      <c r="J903"/>
      <c r="K903"/>
      <c r="L903"/>
    </row>
    <row r="904" spans="1:12" x14ac:dyDescent="0.25">
      <c r="A904"/>
      <c r="B904"/>
      <c r="C904"/>
      <c r="D904" s="82"/>
      <c r="E904"/>
      <c r="F904"/>
      <c r="G904"/>
      <c r="H904"/>
      <c r="I904"/>
      <c r="J904"/>
      <c r="K904"/>
      <c r="L904"/>
    </row>
    <row r="905" spans="1:12" x14ac:dyDescent="0.25">
      <c r="A905"/>
      <c r="B905"/>
      <c r="C905"/>
      <c r="D905" s="82"/>
      <c r="E905"/>
      <c r="F905"/>
      <c r="G905"/>
      <c r="H905"/>
      <c r="I905"/>
      <c r="J905"/>
      <c r="K905"/>
      <c r="L905"/>
    </row>
    <row r="906" spans="1:12" x14ac:dyDescent="0.25">
      <c r="A906"/>
      <c r="B906"/>
      <c r="C906"/>
      <c r="D906" s="82"/>
      <c r="E906"/>
      <c r="F906"/>
      <c r="G906"/>
      <c r="H906"/>
      <c r="I906"/>
      <c r="J906"/>
      <c r="K906"/>
      <c r="L906"/>
    </row>
    <row r="907" spans="1:12" x14ac:dyDescent="0.25">
      <c r="A907"/>
      <c r="B907"/>
      <c r="C907"/>
      <c r="D907" s="82"/>
      <c r="E907"/>
      <c r="F907"/>
      <c r="G907"/>
      <c r="H907"/>
      <c r="I907"/>
      <c r="J907"/>
      <c r="K907"/>
      <c r="L907"/>
    </row>
    <row r="908" spans="1:12" x14ac:dyDescent="0.25">
      <c r="A908"/>
      <c r="B908"/>
      <c r="C908"/>
      <c r="D908" s="82"/>
      <c r="E908"/>
      <c r="F908"/>
      <c r="G908"/>
      <c r="H908"/>
      <c r="I908"/>
      <c r="J908"/>
      <c r="K908"/>
      <c r="L908"/>
    </row>
    <row r="909" spans="1:12" x14ac:dyDescent="0.25">
      <c r="A909"/>
      <c r="B909"/>
      <c r="C909"/>
      <c r="D909" s="82"/>
      <c r="E909"/>
      <c r="F909"/>
      <c r="G909"/>
      <c r="H909"/>
      <c r="I909"/>
      <c r="J909"/>
      <c r="K909"/>
      <c r="L909"/>
    </row>
    <row r="910" spans="1:12" x14ac:dyDescent="0.25">
      <c r="A910"/>
      <c r="B910"/>
      <c r="C910"/>
      <c r="D910" s="82"/>
      <c r="E910"/>
      <c r="F910"/>
      <c r="G910"/>
      <c r="H910"/>
      <c r="I910"/>
      <c r="J910"/>
      <c r="K910"/>
      <c r="L910"/>
    </row>
    <row r="911" spans="1:12" x14ac:dyDescent="0.25">
      <c r="A911"/>
      <c r="B911"/>
      <c r="C911"/>
      <c r="D911" s="82"/>
      <c r="E911"/>
      <c r="F911"/>
      <c r="G911"/>
      <c r="H911"/>
      <c r="I911"/>
      <c r="J911"/>
      <c r="K911"/>
      <c r="L911"/>
    </row>
    <row r="912" spans="1:12" x14ac:dyDescent="0.25">
      <c r="A912"/>
      <c r="B912"/>
      <c r="C912"/>
      <c r="D912" s="82"/>
      <c r="E912"/>
      <c r="F912"/>
      <c r="G912"/>
      <c r="H912"/>
      <c r="I912"/>
      <c r="J912"/>
      <c r="K912"/>
      <c r="L912"/>
    </row>
    <row r="913" spans="1:12" x14ac:dyDescent="0.25">
      <c r="A913"/>
      <c r="B913"/>
      <c r="C913"/>
      <c r="D913" s="82"/>
      <c r="E913"/>
      <c r="F913"/>
      <c r="G913"/>
      <c r="H913"/>
      <c r="I913"/>
      <c r="J913"/>
      <c r="K913"/>
      <c r="L913"/>
    </row>
    <row r="914" spans="1:12" x14ac:dyDescent="0.25">
      <c r="A914"/>
      <c r="B914"/>
      <c r="C914"/>
      <c r="D914" s="82"/>
      <c r="E914"/>
      <c r="F914"/>
      <c r="G914"/>
      <c r="H914"/>
      <c r="I914"/>
      <c r="J914"/>
      <c r="K914"/>
      <c r="L914"/>
    </row>
    <row r="915" spans="1:12" x14ac:dyDescent="0.25">
      <c r="A915"/>
      <c r="B915"/>
      <c r="C915"/>
      <c r="D915" s="82"/>
      <c r="E915"/>
      <c r="F915"/>
      <c r="G915"/>
      <c r="H915"/>
      <c r="I915"/>
      <c r="J915"/>
      <c r="K915"/>
      <c r="L915"/>
    </row>
    <row r="916" spans="1:12" x14ac:dyDescent="0.25">
      <c r="A916"/>
      <c r="B916"/>
      <c r="C916"/>
      <c r="D916" s="82"/>
      <c r="E916"/>
      <c r="F916"/>
      <c r="G916"/>
      <c r="H916"/>
      <c r="I916"/>
      <c r="J916"/>
      <c r="K916"/>
      <c r="L916"/>
    </row>
    <row r="917" spans="1:12" x14ac:dyDescent="0.25">
      <c r="A917"/>
      <c r="B917"/>
      <c r="C917"/>
      <c r="D917" s="82"/>
      <c r="E917"/>
      <c r="F917"/>
      <c r="G917"/>
      <c r="H917"/>
      <c r="I917"/>
      <c r="J917"/>
      <c r="K917"/>
      <c r="L917"/>
    </row>
    <row r="918" spans="1:12" x14ac:dyDescent="0.25">
      <c r="A918"/>
      <c r="B918"/>
      <c r="C918"/>
      <c r="D918" s="82"/>
      <c r="E918"/>
      <c r="F918"/>
      <c r="G918"/>
      <c r="H918"/>
      <c r="I918"/>
      <c r="J918"/>
      <c r="K918"/>
      <c r="L918"/>
    </row>
    <row r="919" spans="1:12" x14ac:dyDescent="0.25">
      <c r="A919"/>
      <c r="B919"/>
      <c r="C919"/>
      <c r="D919" s="82"/>
      <c r="E919"/>
      <c r="F919"/>
      <c r="G919"/>
      <c r="H919"/>
      <c r="I919"/>
      <c r="J919"/>
      <c r="K919"/>
      <c r="L919"/>
    </row>
    <row r="920" spans="1:12" x14ac:dyDescent="0.25">
      <c r="A920"/>
      <c r="B920"/>
      <c r="C920"/>
      <c r="D920" s="82"/>
      <c r="E920"/>
      <c r="F920"/>
      <c r="G920"/>
      <c r="H920"/>
      <c r="I920"/>
      <c r="J920"/>
      <c r="K920"/>
      <c r="L920"/>
    </row>
    <row r="921" spans="1:12" x14ac:dyDescent="0.25">
      <c r="A921"/>
      <c r="B921"/>
      <c r="C921"/>
      <c r="D921" s="82"/>
      <c r="E921"/>
      <c r="F921"/>
      <c r="G921"/>
      <c r="H921"/>
      <c r="I921"/>
      <c r="J921"/>
      <c r="K921"/>
      <c r="L921"/>
    </row>
    <row r="922" spans="1:12" x14ac:dyDescent="0.25">
      <c r="A922"/>
      <c r="B922"/>
      <c r="C922"/>
      <c r="D922" s="82"/>
      <c r="E922"/>
      <c r="F922"/>
      <c r="G922"/>
      <c r="H922"/>
      <c r="I922"/>
      <c r="J922"/>
      <c r="K922"/>
      <c r="L922"/>
    </row>
    <row r="923" spans="1:12" x14ac:dyDescent="0.25">
      <c r="A923"/>
      <c r="B923"/>
      <c r="C923"/>
      <c r="D923" s="82"/>
      <c r="E923"/>
      <c r="F923"/>
      <c r="G923"/>
      <c r="H923"/>
      <c r="I923"/>
      <c r="J923"/>
      <c r="K923"/>
      <c r="L923"/>
    </row>
    <row r="924" spans="1:12" x14ac:dyDescent="0.25">
      <c r="A924"/>
      <c r="B924"/>
      <c r="C924"/>
      <c r="D924" s="82"/>
      <c r="E924"/>
      <c r="F924"/>
      <c r="G924"/>
      <c r="H924"/>
      <c r="I924"/>
      <c r="J924"/>
      <c r="K924"/>
      <c r="L924"/>
    </row>
    <row r="925" spans="1:12" x14ac:dyDescent="0.25">
      <c r="A925"/>
      <c r="B925"/>
      <c r="C925"/>
      <c r="D925" s="82"/>
      <c r="E925"/>
      <c r="F925"/>
      <c r="G925"/>
      <c r="H925"/>
      <c r="I925"/>
      <c r="J925"/>
      <c r="K925"/>
      <c r="L925"/>
    </row>
    <row r="926" spans="1:12" x14ac:dyDescent="0.25">
      <c r="A926"/>
      <c r="B926"/>
      <c r="C926"/>
      <c r="D926" s="82"/>
      <c r="E926"/>
      <c r="F926"/>
      <c r="G926"/>
      <c r="H926"/>
      <c r="I926"/>
      <c r="J926"/>
      <c r="K926"/>
      <c r="L926"/>
    </row>
    <row r="927" spans="1:12" x14ac:dyDescent="0.25">
      <c r="A927"/>
      <c r="B927"/>
      <c r="C927"/>
      <c r="D927" s="82"/>
      <c r="E927"/>
      <c r="F927"/>
      <c r="G927"/>
      <c r="H927"/>
      <c r="I927"/>
      <c r="J927"/>
      <c r="K927"/>
      <c r="L927"/>
    </row>
    <row r="928" spans="1:12" x14ac:dyDescent="0.25">
      <c r="A928"/>
      <c r="B928"/>
      <c r="C928"/>
      <c r="D928" s="82"/>
      <c r="E928"/>
      <c r="F928"/>
      <c r="G928"/>
      <c r="H928"/>
      <c r="I928"/>
      <c r="J928"/>
      <c r="K928"/>
      <c r="L928"/>
    </row>
    <row r="929" spans="1:12" x14ac:dyDescent="0.25">
      <c r="A929"/>
      <c r="B929"/>
      <c r="C929"/>
      <c r="D929" s="82"/>
      <c r="E929"/>
      <c r="F929"/>
      <c r="G929"/>
      <c r="H929"/>
      <c r="I929"/>
      <c r="J929"/>
      <c r="K929"/>
      <c r="L929"/>
    </row>
    <row r="930" spans="1:12" x14ac:dyDescent="0.25">
      <c r="A930"/>
      <c r="B930"/>
      <c r="C930"/>
      <c r="D930" s="82"/>
      <c r="E930"/>
      <c r="F930"/>
      <c r="G930"/>
      <c r="H930"/>
      <c r="I930"/>
      <c r="J930"/>
      <c r="K930"/>
      <c r="L930"/>
    </row>
    <row r="931" spans="1:12" x14ac:dyDescent="0.25">
      <c r="A931"/>
      <c r="B931"/>
      <c r="C931"/>
      <c r="D931" s="82"/>
      <c r="E931"/>
      <c r="F931"/>
      <c r="G931"/>
      <c r="H931"/>
      <c r="I931"/>
      <c r="J931"/>
      <c r="K931"/>
      <c r="L931"/>
    </row>
    <row r="932" spans="1:12" x14ac:dyDescent="0.25">
      <c r="A932"/>
      <c r="B932"/>
      <c r="C932"/>
      <c r="D932" s="82"/>
      <c r="E932"/>
      <c r="F932"/>
      <c r="G932"/>
      <c r="H932"/>
      <c r="I932"/>
      <c r="J932"/>
      <c r="K932"/>
      <c r="L932"/>
    </row>
    <row r="933" spans="1:12" x14ac:dyDescent="0.25">
      <c r="A933"/>
      <c r="B933"/>
      <c r="C933"/>
      <c r="D933" s="82"/>
      <c r="E933"/>
      <c r="F933"/>
      <c r="G933"/>
      <c r="H933"/>
      <c r="I933"/>
      <c r="J933"/>
      <c r="K933"/>
      <c r="L933"/>
    </row>
    <row r="934" spans="1:12" x14ac:dyDescent="0.25">
      <c r="A934"/>
      <c r="B934"/>
      <c r="C934"/>
      <c r="D934" s="82"/>
      <c r="E934"/>
      <c r="F934"/>
      <c r="G934"/>
      <c r="H934"/>
      <c r="I934"/>
      <c r="J934"/>
      <c r="K934"/>
      <c r="L934"/>
    </row>
    <row r="935" spans="1:12" x14ac:dyDescent="0.25">
      <c r="A935"/>
      <c r="B935"/>
      <c r="C935"/>
      <c r="D935" s="82"/>
      <c r="E935"/>
      <c r="F935"/>
      <c r="G935"/>
      <c r="H935"/>
      <c r="I935"/>
      <c r="J935"/>
      <c r="K935"/>
      <c r="L935"/>
    </row>
    <row r="936" spans="1:12" x14ac:dyDescent="0.25">
      <c r="A936"/>
      <c r="B936"/>
      <c r="C936"/>
      <c r="D936" s="82"/>
      <c r="E936"/>
      <c r="F936"/>
      <c r="G936"/>
      <c r="H936"/>
      <c r="I936"/>
      <c r="J936"/>
      <c r="K936"/>
      <c r="L936"/>
    </row>
    <row r="937" spans="1:12" x14ac:dyDescent="0.25">
      <c r="A937"/>
      <c r="B937"/>
      <c r="C937"/>
      <c r="D937" s="82"/>
      <c r="E937"/>
      <c r="F937"/>
      <c r="G937"/>
      <c r="H937"/>
      <c r="I937"/>
      <c r="J937"/>
      <c r="K937"/>
      <c r="L937"/>
    </row>
    <row r="938" spans="1:12" x14ac:dyDescent="0.25">
      <c r="A938"/>
      <c r="B938"/>
      <c r="C938"/>
      <c r="D938" s="82"/>
      <c r="E938"/>
      <c r="F938"/>
      <c r="G938"/>
      <c r="H938"/>
      <c r="I938"/>
      <c r="J938"/>
      <c r="K938"/>
      <c r="L938"/>
    </row>
    <row r="939" spans="1:12" x14ac:dyDescent="0.25">
      <c r="A939"/>
      <c r="B939"/>
      <c r="C939"/>
      <c r="D939" s="82"/>
      <c r="E939"/>
      <c r="F939"/>
      <c r="G939"/>
      <c r="H939"/>
      <c r="I939"/>
      <c r="J939"/>
      <c r="K939"/>
      <c r="L939"/>
    </row>
    <row r="940" spans="1:12" x14ac:dyDescent="0.25">
      <c r="A940"/>
      <c r="B940"/>
      <c r="C940"/>
      <c r="D940" s="82"/>
      <c r="E940"/>
      <c r="F940"/>
      <c r="G940"/>
      <c r="H940"/>
      <c r="I940"/>
      <c r="J940"/>
      <c r="K940"/>
      <c r="L940"/>
    </row>
    <row r="941" spans="1:12" x14ac:dyDescent="0.25">
      <c r="A941"/>
      <c r="B941"/>
      <c r="C941"/>
      <c r="D941" s="82"/>
      <c r="E941"/>
      <c r="F941"/>
      <c r="G941"/>
      <c r="H941"/>
      <c r="I941"/>
      <c r="J941"/>
      <c r="K941"/>
      <c r="L941"/>
    </row>
    <row r="942" spans="1:12" x14ac:dyDescent="0.25">
      <c r="A942"/>
      <c r="B942"/>
      <c r="C942"/>
      <c r="D942" s="82"/>
      <c r="E942"/>
      <c r="F942"/>
      <c r="G942"/>
      <c r="H942"/>
      <c r="I942"/>
      <c r="J942"/>
      <c r="K942"/>
      <c r="L942"/>
    </row>
    <row r="943" spans="1:12" x14ac:dyDescent="0.25">
      <c r="A943"/>
      <c r="B943"/>
      <c r="C943"/>
      <c r="D943" s="82"/>
      <c r="E943"/>
      <c r="F943"/>
      <c r="G943"/>
      <c r="H943"/>
      <c r="I943"/>
      <c r="J943"/>
      <c r="K943"/>
      <c r="L943"/>
    </row>
    <row r="944" spans="1:12" x14ac:dyDescent="0.25">
      <c r="A944"/>
      <c r="B944"/>
      <c r="C944"/>
      <c r="D944" s="82"/>
      <c r="E944"/>
      <c r="F944"/>
      <c r="G944"/>
      <c r="H944"/>
      <c r="I944"/>
      <c r="J944"/>
      <c r="K944"/>
      <c r="L944"/>
    </row>
    <row r="945" spans="1:12" x14ac:dyDescent="0.25">
      <c r="A945"/>
      <c r="B945"/>
      <c r="C945"/>
      <c r="D945" s="82"/>
      <c r="E945"/>
      <c r="F945"/>
      <c r="G945"/>
      <c r="H945"/>
      <c r="I945"/>
      <c r="J945"/>
      <c r="K945"/>
      <c r="L945"/>
    </row>
    <row r="946" spans="1:12" x14ac:dyDescent="0.25">
      <c r="A946"/>
      <c r="B946"/>
      <c r="C946"/>
      <c r="D946" s="82"/>
      <c r="E946"/>
      <c r="F946"/>
      <c r="G946"/>
      <c r="H946"/>
      <c r="I946"/>
      <c r="J946"/>
      <c r="K946"/>
      <c r="L946"/>
    </row>
    <row r="947" spans="1:12" x14ac:dyDescent="0.25">
      <c r="A947"/>
      <c r="B947"/>
      <c r="C947"/>
      <c r="D947" s="82"/>
      <c r="E947"/>
      <c r="F947"/>
      <c r="G947"/>
      <c r="H947"/>
      <c r="I947"/>
      <c r="J947"/>
      <c r="K947"/>
      <c r="L947"/>
    </row>
    <row r="948" spans="1:12" x14ac:dyDescent="0.25">
      <c r="A948"/>
      <c r="B948"/>
      <c r="C948"/>
      <c r="D948" s="82"/>
      <c r="E948"/>
      <c r="F948"/>
      <c r="G948"/>
      <c r="H948"/>
      <c r="I948"/>
      <c r="J948"/>
      <c r="K948"/>
      <c r="L948"/>
    </row>
    <row r="949" spans="1:12" x14ac:dyDescent="0.25">
      <c r="A949"/>
      <c r="B949"/>
      <c r="C949"/>
      <c r="D949" s="82"/>
      <c r="E949"/>
      <c r="F949"/>
      <c r="G949"/>
      <c r="H949"/>
      <c r="I949"/>
      <c r="J949"/>
      <c r="K949"/>
      <c r="L949"/>
    </row>
    <row r="950" spans="1:12" x14ac:dyDescent="0.25">
      <c r="A950"/>
      <c r="B950"/>
      <c r="C950"/>
      <c r="D950" s="82"/>
      <c r="E950"/>
      <c r="F950"/>
      <c r="G950"/>
      <c r="H950"/>
      <c r="I950"/>
      <c r="J950"/>
      <c r="K950"/>
      <c r="L950"/>
    </row>
    <row r="951" spans="1:12" x14ac:dyDescent="0.25">
      <c r="A951"/>
      <c r="B951"/>
      <c r="C951"/>
      <c r="D951" s="82"/>
      <c r="E951"/>
      <c r="F951"/>
      <c r="G951"/>
      <c r="H951"/>
      <c r="I951"/>
      <c r="J951"/>
      <c r="K951"/>
      <c r="L951"/>
    </row>
    <row r="952" spans="1:12" x14ac:dyDescent="0.25">
      <c r="A952"/>
      <c r="B952"/>
      <c r="C952"/>
      <c r="D952" s="82"/>
      <c r="E952"/>
      <c r="F952"/>
      <c r="G952"/>
      <c r="H952"/>
      <c r="I952"/>
      <c r="J952"/>
      <c r="K952"/>
      <c r="L952"/>
    </row>
    <row r="953" spans="1:12" x14ac:dyDescent="0.25">
      <c r="A953"/>
      <c r="B953"/>
      <c r="C953"/>
      <c r="D953" s="82"/>
      <c r="E953"/>
      <c r="F953"/>
      <c r="G953"/>
      <c r="H953"/>
      <c r="I953"/>
      <c r="J953"/>
      <c r="K953"/>
      <c r="L953"/>
    </row>
    <row r="954" spans="1:12" x14ac:dyDescent="0.25">
      <c r="A954"/>
      <c r="B954"/>
      <c r="C954"/>
      <c r="D954" s="82"/>
      <c r="E954"/>
      <c r="F954"/>
      <c r="G954"/>
      <c r="H954"/>
      <c r="I954"/>
      <c r="J954"/>
      <c r="K954"/>
      <c r="L954"/>
    </row>
    <row r="955" spans="1:12" x14ac:dyDescent="0.25">
      <c r="A955"/>
      <c r="B955"/>
      <c r="C955"/>
      <c r="D955" s="82"/>
      <c r="E955"/>
      <c r="F955"/>
      <c r="G955"/>
      <c r="H955"/>
      <c r="I955"/>
      <c r="J955"/>
      <c r="K955"/>
      <c r="L955"/>
    </row>
    <row r="956" spans="1:12" x14ac:dyDescent="0.25">
      <c r="A956"/>
      <c r="B956"/>
      <c r="C956"/>
      <c r="D956" s="82"/>
      <c r="E956"/>
      <c r="F956"/>
      <c r="G956"/>
      <c r="H956"/>
      <c r="I956"/>
      <c r="J956"/>
      <c r="K956"/>
      <c r="L956"/>
    </row>
    <row r="957" spans="1:12" x14ac:dyDescent="0.25">
      <c r="A957"/>
      <c r="B957"/>
      <c r="C957"/>
      <c r="D957" s="82"/>
      <c r="E957"/>
      <c r="F957"/>
      <c r="G957"/>
      <c r="H957"/>
      <c r="I957"/>
      <c r="J957"/>
      <c r="K957"/>
      <c r="L957"/>
    </row>
    <row r="958" spans="1:12" x14ac:dyDescent="0.25">
      <c r="A958"/>
      <c r="B958"/>
      <c r="C958"/>
      <c r="D958" s="82"/>
      <c r="E958"/>
      <c r="F958"/>
      <c r="G958"/>
      <c r="H958"/>
      <c r="I958"/>
      <c r="J958"/>
      <c r="K958"/>
      <c r="L958"/>
    </row>
    <row r="959" spans="1:12" x14ac:dyDescent="0.25">
      <c r="A959"/>
      <c r="B959"/>
      <c r="C959"/>
      <c r="D959" s="82"/>
      <c r="E959"/>
      <c r="F959"/>
      <c r="G959"/>
      <c r="H959"/>
      <c r="I959"/>
      <c r="J959"/>
      <c r="K959"/>
      <c r="L959"/>
    </row>
    <row r="960" spans="1:12" x14ac:dyDescent="0.25">
      <c r="A960"/>
      <c r="B960"/>
      <c r="C960"/>
      <c r="D960" s="82"/>
      <c r="E960"/>
      <c r="F960"/>
      <c r="G960"/>
      <c r="H960"/>
      <c r="I960"/>
      <c r="J960"/>
      <c r="K960"/>
      <c r="L960"/>
    </row>
    <row r="961" spans="1:12" x14ac:dyDescent="0.25">
      <c r="A961"/>
      <c r="B961"/>
      <c r="C961"/>
      <c r="D961" s="82"/>
      <c r="E961"/>
      <c r="F961"/>
      <c r="G961"/>
      <c r="H961"/>
      <c r="I961"/>
      <c r="J961"/>
      <c r="K961"/>
      <c r="L961"/>
    </row>
    <row r="962" spans="1:12" x14ac:dyDescent="0.25">
      <c r="A962"/>
      <c r="B962"/>
      <c r="C962"/>
      <c r="D962" s="82"/>
      <c r="E962"/>
      <c r="F962"/>
      <c r="G962"/>
      <c r="H962"/>
      <c r="I962"/>
      <c r="J962"/>
      <c r="K962"/>
      <c r="L962"/>
    </row>
    <row r="963" spans="1:12" x14ac:dyDescent="0.25">
      <c r="A963"/>
      <c r="B963"/>
      <c r="C963"/>
      <c r="D963" s="82"/>
      <c r="E963"/>
      <c r="F963"/>
      <c r="G963"/>
      <c r="H963"/>
      <c r="I963"/>
      <c r="J963"/>
      <c r="K963"/>
      <c r="L963"/>
    </row>
    <row r="964" spans="1:12" x14ac:dyDescent="0.25">
      <c r="A964"/>
      <c r="B964"/>
      <c r="C964"/>
      <c r="D964" s="82"/>
      <c r="E964"/>
      <c r="F964"/>
      <c r="G964"/>
      <c r="H964"/>
      <c r="I964"/>
      <c r="J964"/>
      <c r="K964"/>
      <c r="L964"/>
    </row>
    <row r="965" spans="1:12" x14ac:dyDescent="0.25">
      <c r="A965"/>
      <c r="B965"/>
      <c r="C965"/>
      <c r="D965" s="82"/>
      <c r="E965"/>
      <c r="F965"/>
      <c r="G965"/>
      <c r="H965"/>
      <c r="I965"/>
      <c r="J965"/>
      <c r="K965"/>
      <c r="L965"/>
    </row>
    <row r="966" spans="1:12" x14ac:dyDescent="0.25">
      <c r="A966"/>
      <c r="B966"/>
      <c r="C966"/>
      <c r="D966" s="82"/>
      <c r="E966"/>
      <c r="F966"/>
      <c r="G966"/>
      <c r="H966"/>
      <c r="I966"/>
      <c r="J966"/>
      <c r="K966"/>
      <c r="L966"/>
    </row>
    <row r="967" spans="1:12" x14ac:dyDescent="0.25">
      <c r="A967"/>
      <c r="B967"/>
      <c r="C967"/>
      <c r="D967" s="82"/>
      <c r="E967"/>
      <c r="F967"/>
      <c r="G967"/>
      <c r="H967"/>
      <c r="I967"/>
      <c r="J967"/>
      <c r="K967"/>
      <c r="L967"/>
    </row>
    <row r="968" spans="1:12" x14ac:dyDescent="0.25">
      <c r="A968"/>
      <c r="B968"/>
      <c r="C968"/>
      <c r="D968" s="82"/>
      <c r="E968"/>
      <c r="F968"/>
      <c r="G968"/>
      <c r="H968"/>
      <c r="I968"/>
      <c r="J968"/>
      <c r="K968"/>
      <c r="L968"/>
    </row>
    <row r="969" spans="1:12" x14ac:dyDescent="0.25">
      <c r="A969"/>
      <c r="B969"/>
      <c r="C969"/>
      <c r="D969" s="82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 s="82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 s="82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 s="82"/>
      <c r="E972"/>
      <c r="F972"/>
      <c r="G972"/>
      <c r="H972"/>
      <c r="I972"/>
      <c r="J972"/>
      <c r="K972"/>
      <c r="L972"/>
    </row>
    <row r="973" spans="1:12" x14ac:dyDescent="0.25">
      <c r="A973"/>
      <c r="B973"/>
      <c r="C973"/>
      <c r="D973" s="82"/>
      <c r="E973"/>
      <c r="F973"/>
      <c r="G973"/>
      <c r="H973"/>
      <c r="I973"/>
      <c r="J973"/>
      <c r="K973"/>
      <c r="L973"/>
    </row>
    <row r="974" spans="1:12" x14ac:dyDescent="0.25">
      <c r="A974"/>
      <c r="B974"/>
      <c r="C974"/>
      <c r="D974" s="82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 s="82"/>
      <c r="E975"/>
      <c r="F975"/>
      <c r="G975"/>
      <c r="H975"/>
      <c r="I975"/>
      <c r="J975"/>
      <c r="K975"/>
      <c r="L975"/>
    </row>
    <row r="976" spans="1:12" x14ac:dyDescent="0.25">
      <c r="A976"/>
      <c r="B976"/>
      <c r="C976"/>
      <c r="D976" s="82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 s="82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 s="82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 s="82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 s="82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 s="82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 s="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 s="82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 s="82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 s="82"/>
      <c r="E985"/>
      <c r="F985"/>
      <c r="G985"/>
      <c r="H985"/>
      <c r="I985"/>
      <c r="J985"/>
      <c r="K985"/>
      <c r="L985"/>
    </row>
    <row r="986" spans="1:12" x14ac:dyDescent="0.25">
      <c r="A986"/>
      <c r="B986"/>
      <c r="C986"/>
      <c r="D986" s="82"/>
      <c r="E986"/>
      <c r="F986"/>
      <c r="G986"/>
      <c r="H986"/>
      <c r="I986"/>
      <c r="J986"/>
      <c r="K986"/>
      <c r="L986"/>
    </row>
    <row r="987" spans="1:12" x14ac:dyDescent="0.25">
      <c r="A987"/>
      <c r="B987"/>
      <c r="C987"/>
      <c r="D987" s="82"/>
      <c r="E987"/>
      <c r="F987"/>
      <c r="G987"/>
      <c r="H987"/>
      <c r="I987"/>
      <c r="J987"/>
      <c r="K987"/>
      <c r="L987"/>
    </row>
    <row r="988" spans="1:12" x14ac:dyDescent="0.25">
      <c r="A988"/>
      <c r="B988"/>
      <c r="C988"/>
      <c r="D988" s="82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 s="82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 s="82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 s="82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 s="8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 s="82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 s="82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 s="82"/>
      <c r="E995"/>
      <c r="F995"/>
      <c r="G995"/>
      <c r="H995"/>
      <c r="I995"/>
      <c r="J995"/>
      <c r="K995"/>
      <c r="L995"/>
    </row>
    <row r="996" spans="1:12" x14ac:dyDescent="0.25">
      <c r="A996"/>
      <c r="B996"/>
      <c r="C996"/>
      <c r="D996" s="82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 s="82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 s="82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 s="82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 s="82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 s="82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 s="8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 s="82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 s="82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 s="82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 s="82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 s="82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 s="82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 s="82"/>
      <c r="E1009"/>
      <c r="F1009"/>
      <c r="G1009"/>
      <c r="H1009"/>
      <c r="I1009"/>
      <c r="J1009"/>
      <c r="K1009"/>
      <c r="L1009"/>
    </row>
    <row r="1010" spans="1:12" x14ac:dyDescent="0.25">
      <c r="A1010"/>
      <c r="B1010"/>
      <c r="C1010"/>
      <c r="D1010" s="82"/>
      <c r="E1010"/>
      <c r="F1010"/>
      <c r="G1010"/>
      <c r="H1010"/>
      <c r="I1010"/>
      <c r="J1010"/>
      <c r="K1010"/>
      <c r="L1010"/>
    </row>
    <row r="1011" spans="1:12" x14ac:dyDescent="0.25">
      <c r="A1011"/>
      <c r="B1011"/>
      <c r="C1011"/>
      <c r="D1011" s="82"/>
      <c r="E1011"/>
      <c r="F1011"/>
      <c r="G1011"/>
      <c r="H1011"/>
      <c r="I1011"/>
      <c r="J1011"/>
      <c r="K1011"/>
      <c r="L1011"/>
    </row>
    <row r="1012" spans="1:12" x14ac:dyDescent="0.25">
      <c r="A1012"/>
      <c r="B1012"/>
      <c r="C1012"/>
      <c r="D1012" s="82"/>
      <c r="E1012"/>
      <c r="F1012"/>
      <c r="G1012"/>
      <c r="H1012"/>
      <c r="I1012"/>
      <c r="J1012"/>
      <c r="K1012"/>
      <c r="L1012"/>
    </row>
    <row r="1013" spans="1:12" x14ac:dyDescent="0.25">
      <c r="A1013"/>
      <c r="B1013"/>
      <c r="C1013"/>
      <c r="D1013" s="82"/>
      <c r="E1013"/>
      <c r="F1013"/>
      <c r="G1013"/>
      <c r="H1013"/>
      <c r="I1013"/>
      <c r="J1013"/>
      <c r="K1013"/>
      <c r="L1013"/>
    </row>
    <row r="1014" spans="1:12" x14ac:dyDescent="0.25">
      <c r="A1014"/>
      <c r="B1014"/>
      <c r="C1014"/>
      <c r="D1014" s="82"/>
      <c r="E1014"/>
      <c r="F1014"/>
      <c r="G1014"/>
      <c r="H1014"/>
      <c r="I1014"/>
      <c r="J1014"/>
      <c r="K1014"/>
      <c r="L1014"/>
    </row>
    <row r="1015" spans="1:12" x14ac:dyDescent="0.25">
      <c r="A1015"/>
      <c r="B1015"/>
      <c r="C1015"/>
      <c r="D1015" s="82"/>
      <c r="E1015"/>
      <c r="F1015"/>
      <c r="G1015"/>
      <c r="H1015"/>
      <c r="I1015"/>
      <c r="J1015"/>
      <c r="K1015"/>
      <c r="L1015"/>
    </row>
    <row r="1016" spans="1:12" x14ac:dyDescent="0.25">
      <c r="A1016"/>
      <c r="B1016"/>
      <c r="C1016"/>
      <c r="D1016" s="82"/>
      <c r="E1016"/>
      <c r="F1016"/>
      <c r="G1016"/>
      <c r="H1016"/>
      <c r="I1016"/>
      <c r="J1016"/>
      <c r="K1016"/>
      <c r="L1016"/>
    </row>
    <row r="1017" spans="1:12" x14ac:dyDescent="0.25">
      <c r="A1017"/>
      <c r="B1017"/>
      <c r="C1017"/>
      <c r="D1017" s="82"/>
      <c r="E1017"/>
      <c r="F1017"/>
      <c r="G1017"/>
      <c r="H1017"/>
      <c r="I1017"/>
      <c r="J1017"/>
      <c r="K1017"/>
      <c r="L1017"/>
    </row>
    <row r="1018" spans="1:12" x14ac:dyDescent="0.25">
      <c r="A1018"/>
      <c r="B1018"/>
      <c r="C1018"/>
      <c r="D1018" s="82"/>
      <c r="E1018"/>
      <c r="F1018"/>
      <c r="G1018"/>
      <c r="H1018"/>
      <c r="I1018"/>
      <c r="J1018"/>
      <c r="K1018"/>
      <c r="L1018"/>
    </row>
    <row r="1019" spans="1:12" x14ac:dyDescent="0.25">
      <c r="A1019"/>
      <c r="B1019"/>
      <c r="C1019"/>
      <c r="D1019" s="82"/>
      <c r="E1019"/>
      <c r="F1019"/>
      <c r="G1019"/>
      <c r="H1019"/>
      <c r="I1019"/>
      <c r="J1019"/>
      <c r="K1019"/>
      <c r="L1019"/>
    </row>
    <row r="1020" spans="1:12" x14ac:dyDescent="0.25">
      <c r="A1020"/>
      <c r="B1020"/>
      <c r="C1020"/>
      <c r="D1020" s="82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 s="82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 s="8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 s="82"/>
      <c r="E1023"/>
      <c r="F1023"/>
      <c r="G1023"/>
      <c r="H1023"/>
      <c r="I1023"/>
      <c r="J1023"/>
      <c r="K1023"/>
      <c r="L1023"/>
    </row>
    <row r="1024" spans="1:12" x14ac:dyDescent="0.25">
      <c r="A1024"/>
      <c r="B1024"/>
      <c r="C1024"/>
      <c r="D1024" s="82"/>
      <c r="E1024"/>
      <c r="F1024"/>
      <c r="G1024"/>
      <c r="H1024"/>
      <c r="I1024"/>
      <c r="J1024"/>
      <c r="K1024"/>
      <c r="L1024"/>
    </row>
    <row r="1025" spans="1:12" x14ac:dyDescent="0.25">
      <c r="A1025"/>
      <c r="B1025"/>
      <c r="C1025"/>
      <c r="D1025" s="82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 s="82"/>
      <c r="E1026"/>
      <c r="F1026"/>
      <c r="G1026"/>
      <c r="H1026"/>
      <c r="I1026"/>
      <c r="J1026"/>
      <c r="K1026"/>
      <c r="L1026"/>
    </row>
    <row r="1027" spans="1:12" x14ac:dyDescent="0.25">
      <c r="A1027"/>
      <c r="B1027"/>
      <c r="C1027"/>
      <c r="D1027" s="82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 s="82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 s="82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 s="82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 s="82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 s="8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 s="82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 s="82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 s="82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 s="82"/>
      <c r="E1036"/>
      <c r="F1036"/>
      <c r="G1036"/>
      <c r="H1036"/>
      <c r="I1036"/>
      <c r="J1036"/>
      <c r="K1036"/>
      <c r="L1036"/>
    </row>
    <row r="1037" spans="1:12" x14ac:dyDescent="0.25">
      <c r="A1037"/>
      <c r="B1037"/>
      <c r="C1037"/>
      <c r="D1037" s="82"/>
      <c r="E1037"/>
      <c r="F1037"/>
      <c r="G1037"/>
      <c r="H1037"/>
      <c r="I1037"/>
      <c r="J1037"/>
      <c r="K1037"/>
      <c r="L1037"/>
    </row>
    <row r="1038" spans="1:12" x14ac:dyDescent="0.25">
      <c r="A1038"/>
      <c r="B1038"/>
      <c r="C1038"/>
      <c r="D1038" s="82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 s="82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 s="82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 s="82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 s="8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 s="82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 s="82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 s="82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 s="82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 s="82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 s="82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 s="82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 s="82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 s="82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 s="8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 s="82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 s="82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 s="82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 s="82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 s="82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 s="82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 s="82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 s="82"/>
      <c r="E1060"/>
      <c r="F1060"/>
      <c r="G1060"/>
      <c r="H1060"/>
      <c r="I1060"/>
      <c r="J1060"/>
      <c r="K1060"/>
      <c r="L1060"/>
    </row>
    <row r="1061" spans="1:12" x14ac:dyDescent="0.25">
      <c r="A1061"/>
      <c r="B1061"/>
      <c r="C1061"/>
      <c r="D1061" s="82"/>
      <c r="E1061"/>
      <c r="F1061"/>
      <c r="G1061"/>
      <c r="H1061"/>
      <c r="I1061"/>
      <c r="J1061"/>
      <c r="K1061"/>
      <c r="L1061"/>
    </row>
    <row r="1062" spans="1:12" x14ac:dyDescent="0.25">
      <c r="A1062"/>
      <c r="B1062"/>
      <c r="C1062"/>
      <c r="D1062" s="82"/>
      <c r="E1062"/>
      <c r="F1062"/>
      <c r="G1062"/>
      <c r="H1062"/>
      <c r="I1062"/>
      <c r="J1062"/>
      <c r="K1062"/>
      <c r="L1062"/>
    </row>
    <row r="1063" spans="1:12" x14ac:dyDescent="0.25">
      <c r="A1063"/>
      <c r="B1063"/>
      <c r="C1063"/>
      <c r="D1063" s="82"/>
      <c r="E1063"/>
      <c r="F1063"/>
      <c r="G1063"/>
      <c r="H1063"/>
      <c r="I1063"/>
      <c r="J1063"/>
      <c r="K1063"/>
      <c r="L1063"/>
    </row>
    <row r="1064" spans="1:12" x14ac:dyDescent="0.25">
      <c r="A1064"/>
      <c r="B1064"/>
      <c r="C1064"/>
      <c r="D1064" s="82"/>
      <c r="E1064"/>
      <c r="F1064"/>
      <c r="G1064"/>
      <c r="H1064"/>
      <c r="I1064"/>
      <c r="J1064"/>
      <c r="K1064"/>
      <c r="L1064"/>
    </row>
    <row r="1065" spans="1:12" x14ac:dyDescent="0.25">
      <c r="A1065"/>
      <c r="B1065"/>
      <c r="C1065"/>
      <c r="D1065" s="82"/>
      <c r="E1065"/>
      <c r="F1065"/>
      <c r="G1065"/>
      <c r="H1065"/>
      <c r="I1065"/>
      <c r="J1065"/>
      <c r="K1065"/>
      <c r="L1065"/>
    </row>
    <row r="1066" spans="1:12" x14ac:dyDescent="0.25">
      <c r="A1066"/>
      <c r="B1066"/>
      <c r="C1066"/>
      <c r="D1066" s="82"/>
      <c r="E1066"/>
      <c r="F1066"/>
      <c r="G1066"/>
      <c r="H1066"/>
      <c r="I1066"/>
      <c r="J1066"/>
      <c r="K1066"/>
      <c r="L1066"/>
    </row>
    <row r="1067" spans="1:12" x14ac:dyDescent="0.25">
      <c r="A1067"/>
      <c r="B1067"/>
      <c r="C1067"/>
      <c r="D1067" s="82"/>
      <c r="E1067"/>
      <c r="F1067"/>
      <c r="G1067"/>
      <c r="H1067"/>
      <c r="I1067"/>
      <c r="J1067"/>
      <c r="K1067"/>
      <c r="L1067"/>
    </row>
    <row r="1068" spans="1:12" x14ac:dyDescent="0.25">
      <c r="A1068"/>
      <c r="B1068"/>
      <c r="C1068"/>
      <c r="D1068" s="82"/>
      <c r="E1068"/>
      <c r="F1068"/>
      <c r="G1068"/>
      <c r="H1068"/>
      <c r="I1068"/>
      <c r="J1068"/>
      <c r="K1068"/>
      <c r="L1068"/>
    </row>
    <row r="1069" spans="1:12" x14ac:dyDescent="0.25">
      <c r="A1069"/>
      <c r="B1069"/>
      <c r="C1069"/>
      <c r="D1069" s="82"/>
      <c r="E1069"/>
      <c r="F1069"/>
      <c r="G1069"/>
      <c r="H1069"/>
      <c r="I1069"/>
      <c r="J1069"/>
      <c r="K1069"/>
      <c r="L1069"/>
    </row>
    <row r="1070" spans="1:12" x14ac:dyDescent="0.25">
      <c r="A1070"/>
      <c r="B1070"/>
      <c r="C1070"/>
      <c r="D1070" s="82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 s="82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 s="8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 s="82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 s="82"/>
      <c r="E1074"/>
      <c r="F1074"/>
      <c r="G1074"/>
      <c r="H1074"/>
      <c r="I1074"/>
      <c r="J1074"/>
      <c r="K1074"/>
      <c r="L1074"/>
    </row>
    <row r="1075" spans="1:12" x14ac:dyDescent="0.25">
      <c r="A1075"/>
      <c r="B1075"/>
      <c r="C1075"/>
      <c r="D1075" s="82"/>
      <c r="E1075"/>
      <c r="F1075"/>
      <c r="G1075"/>
      <c r="H1075"/>
      <c r="I1075"/>
      <c r="J1075"/>
      <c r="K1075"/>
      <c r="L1075"/>
    </row>
    <row r="1076" spans="1:12" x14ac:dyDescent="0.25">
      <c r="A1076"/>
      <c r="B1076"/>
      <c r="C1076"/>
      <c r="D1076" s="82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 s="82"/>
      <c r="E1077"/>
      <c r="F1077"/>
      <c r="G1077"/>
      <c r="H1077"/>
      <c r="I1077"/>
      <c r="J1077"/>
      <c r="K1077"/>
      <c r="L1077"/>
    </row>
    <row r="1078" spans="1:12" x14ac:dyDescent="0.25">
      <c r="A1078"/>
      <c r="B1078"/>
      <c r="C1078"/>
      <c r="D1078" s="82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 s="82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 s="82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 s="82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 s="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 s="82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 s="82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 s="82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 s="82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 s="82"/>
      <c r="E1087"/>
      <c r="F1087"/>
      <c r="G1087"/>
      <c r="H1087"/>
      <c r="I1087"/>
      <c r="J1087"/>
      <c r="K1087"/>
      <c r="L1087"/>
    </row>
    <row r="1088" spans="1:12" x14ac:dyDescent="0.25">
      <c r="A1088"/>
      <c r="B1088"/>
      <c r="C1088"/>
      <c r="D1088" s="82"/>
      <c r="E1088"/>
      <c r="F1088"/>
      <c r="G1088"/>
      <c r="H1088"/>
      <c r="I1088"/>
      <c r="J1088"/>
      <c r="K1088"/>
      <c r="L1088"/>
    </row>
    <row r="1089" spans="1:12" x14ac:dyDescent="0.25">
      <c r="A1089"/>
      <c r="B1089"/>
      <c r="C1089"/>
      <c r="D1089" s="82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 s="82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 s="82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 s="8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 s="82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 s="82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 s="82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 s="82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 s="82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 s="82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 s="82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 s="82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 s="82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 s="8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 s="82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 s="82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 s="82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 s="82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 s="82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 s="82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 s="82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 s="82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 s="82"/>
      <c r="E1111"/>
      <c r="F1111"/>
      <c r="G1111"/>
      <c r="H1111"/>
      <c r="I1111"/>
      <c r="J1111"/>
      <c r="K1111"/>
      <c r="L1111"/>
    </row>
    <row r="1112" spans="1:12" x14ac:dyDescent="0.25">
      <c r="A1112"/>
      <c r="B1112"/>
      <c r="C1112"/>
      <c r="D1112" s="82"/>
      <c r="E1112"/>
      <c r="F1112"/>
      <c r="G1112"/>
      <c r="H1112"/>
      <c r="I1112"/>
      <c r="J1112"/>
      <c r="K1112"/>
      <c r="L1112"/>
    </row>
    <row r="1113" spans="1:12" x14ac:dyDescent="0.25">
      <c r="A1113"/>
      <c r="B1113"/>
      <c r="C1113"/>
      <c r="D1113" s="82"/>
      <c r="E1113"/>
      <c r="F1113"/>
      <c r="G1113"/>
      <c r="H1113"/>
      <c r="I1113"/>
      <c r="J1113"/>
      <c r="K1113"/>
      <c r="L1113"/>
    </row>
    <row r="1114" spans="1:12" x14ac:dyDescent="0.25">
      <c r="A1114"/>
      <c r="B1114"/>
      <c r="C1114"/>
      <c r="D1114" s="82"/>
      <c r="E1114"/>
      <c r="F1114"/>
      <c r="G1114"/>
      <c r="H1114"/>
      <c r="I1114"/>
      <c r="J1114"/>
      <c r="K1114"/>
      <c r="L1114"/>
    </row>
    <row r="1115" spans="1:12" x14ac:dyDescent="0.25">
      <c r="A1115"/>
      <c r="B1115"/>
      <c r="C1115"/>
      <c r="D1115" s="82"/>
      <c r="E1115"/>
      <c r="F1115"/>
      <c r="G1115"/>
      <c r="H1115"/>
      <c r="I1115"/>
      <c r="J1115"/>
      <c r="K1115"/>
      <c r="L1115"/>
    </row>
    <row r="1116" spans="1:12" x14ac:dyDescent="0.25">
      <c r="A1116"/>
      <c r="B1116"/>
      <c r="C1116"/>
      <c r="D1116" s="82"/>
      <c r="E1116"/>
      <c r="F1116"/>
      <c r="G1116"/>
      <c r="H1116"/>
      <c r="I1116"/>
      <c r="J1116"/>
      <c r="K1116"/>
      <c r="L1116"/>
    </row>
    <row r="1117" spans="1:12" x14ac:dyDescent="0.25">
      <c r="A1117"/>
      <c r="B1117"/>
      <c r="C1117"/>
      <c r="D1117" s="82"/>
      <c r="E1117"/>
      <c r="F1117"/>
      <c r="G1117"/>
      <c r="H1117"/>
      <c r="I1117"/>
      <c r="J1117"/>
      <c r="K1117"/>
      <c r="L1117"/>
    </row>
    <row r="1118" spans="1:12" x14ac:dyDescent="0.25">
      <c r="A1118"/>
      <c r="B1118"/>
      <c r="C1118"/>
      <c r="D1118" s="82"/>
      <c r="E1118"/>
      <c r="F1118"/>
      <c r="G1118"/>
      <c r="H1118"/>
      <c r="I1118"/>
      <c r="J1118"/>
      <c r="K1118"/>
      <c r="L1118"/>
    </row>
    <row r="1119" spans="1:12" x14ac:dyDescent="0.25">
      <c r="A1119"/>
      <c r="B1119"/>
      <c r="C1119"/>
      <c r="D1119" s="82"/>
      <c r="E1119"/>
      <c r="F1119"/>
      <c r="G1119"/>
      <c r="H1119"/>
      <c r="I1119"/>
      <c r="J1119"/>
      <c r="K1119"/>
      <c r="L1119"/>
    </row>
    <row r="1120" spans="1:12" x14ac:dyDescent="0.25">
      <c r="A1120"/>
      <c r="B1120"/>
      <c r="C1120"/>
      <c r="D1120" s="82"/>
      <c r="E1120"/>
      <c r="F1120"/>
      <c r="G1120"/>
      <c r="H1120"/>
      <c r="I1120"/>
      <c r="J1120"/>
      <c r="K1120"/>
      <c r="L1120"/>
    </row>
    <row r="1121" spans="1:12" x14ac:dyDescent="0.25">
      <c r="A1121"/>
      <c r="B1121"/>
      <c r="C1121"/>
      <c r="D1121" s="82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 s="8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 s="82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 s="82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 s="82"/>
      <c r="E1125"/>
      <c r="F1125"/>
      <c r="G1125"/>
      <c r="H1125"/>
      <c r="I1125"/>
      <c r="J1125"/>
      <c r="K1125"/>
      <c r="L1125"/>
    </row>
    <row r="1126" spans="1:12" x14ac:dyDescent="0.25">
      <c r="A1126"/>
      <c r="B1126"/>
      <c r="C1126"/>
      <c r="D1126" s="82"/>
      <c r="E1126"/>
      <c r="F1126"/>
      <c r="G1126"/>
      <c r="H1126"/>
      <c r="I1126"/>
      <c r="J1126"/>
      <c r="K1126"/>
      <c r="L1126"/>
    </row>
    <row r="1127" spans="1:12" x14ac:dyDescent="0.25">
      <c r="A1127"/>
      <c r="B1127"/>
      <c r="C1127"/>
      <c r="D1127" s="82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 s="82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 s="82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 s="82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 s="82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 s="8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 s="82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 s="82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 s="82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 s="82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 s="82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 s="82"/>
      <c r="E1138"/>
      <c r="F1138"/>
      <c r="G1138"/>
      <c r="H1138"/>
      <c r="I1138"/>
      <c r="J1138"/>
      <c r="K1138"/>
      <c r="L1138"/>
    </row>
    <row r="1139" spans="1:12" x14ac:dyDescent="0.25">
      <c r="A1139"/>
      <c r="B1139"/>
      <c r="C1139"/>
      <c r="D1139" s="82"/>
      <c r="E1139"/>
      <c r="F1139"/>
      <c r="G1139"/>
      <c r="H1139"/>
      <c r="I1139"/>
      <c r="J1139"/>
      <c r="K1139"/>
      <c r="L1139"/>
    </row>
    <row r="1140" spans="1:12" x14ac:dyDescent="0.25">
      <c r="A1140"/>
      <c r="B1140"/>
      <c r="C1140"/>
      <c r="D1140" s="82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 s="82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 s="82"/>
      <c r="E1142"/>
      <c r="F1142"/>
      <c r="G1142"/>
      <c r="H1142"/>
      <c r="I1142"/>
      <c r="J1142"/>
      <c r="K1142"/>
      <c r="L1142"/>
    </row>
    <row r="1143" spans="1:12" x14ac:dyDescent="0.25">
      <c r="A1143"/>
      <c r="B1143"/>
      <c r="C1143"/>
      <c r="D1143" s="82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 s="82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 s="82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 s="82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 s="82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 s="82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 s="82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 s="82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 s="82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 s="8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 s="82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 s="82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 s="82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 s="82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 s="82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 s="82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 s="82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 s="82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 s="82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 s="82"/>
      <c r="E1162"/>
      <c r="F1162"/>
      <c r="G1162"/>
      <c r="H1162"/>
      <c r="I1162"/>
      <c r="J1162"/>
      <c r="K1162"/>
      <c r="L1162"/>
    </row>
    <row r="1163" spans="1:12" x14ac:dyDescent="0.25">
      <c r="A1163"/>
      <c r="B1163"/>
      <c r="C1163"/>
      <c r="D1163" s="82"/>
      <c r="E1163"/>
      <c r="F1163"/>
      <c r="G1163"/>
      <c r="H1163"/>
      <c r="I1163"/>
      <c r="J1163"/>
      <c r="K1163"/>
      <c r="L1163"/>
    </row>
    <row r="1164" spans="1:12" x14ac:dyDescent="0.25">
      <c r="A1164"/>
      <c r="B1164"/>
      <c r="C1164"/>
      <c r="D1164" s="82"/>
      <c r="E1164"/>
      <c r="F1164"/>
      <c r="G1164"/>
      <c r="H1164"/>
      <c r="I1164"/>
      <c r="J1164"/>
      <c r="K1164"/>
      <c r="L1164"/>
    </row>
    <row r="1165" spans="1:12" x14ac:dyDescent="0.25">
      <c r="A1165"/>
      <c r="B1165"/>
      <c r="C1165"/>
      <c r="D1165" s="82"/>
      <c r="E1165"/>
      <c r="F1165"/>
      <c r="G1165"/>
      <c r="H1165"/>
      <c r="I1165"/>
      <c r="J1165"/>
      <c r="K1165"/>
      <c r="L1165"/>
    </row>
    <row r="1166" spans="1:12" x14ac:dyDescent="0.25">
      <c r="A1166"/>
      <c r="B1166"/>
      <c r="C1166"/>
      <c r="D1166" s="82"/>
      <c r="E1166"/>
      <c r="F1166"/>
      <c r="G1166"/>
      <c r="H1166"/>
      <c r="I1166"/>
      <c r="J1166"/>
      <c r="K1166"/>
      <c r="L1166"/>
    </row>
    <row r="1167" spans="1:12" x14ac:dyDescent="0.25">
      <c r="A1167"/>
      <c r="B1167"/>
      <c r="C1167"/>
      <c r="D1167" s="82"/>
      <c r="E1167"/>
      <c r="F1167"/>
      <c r="G1167"/>
      <c r="H1167"/>
      <c r="I1167"/>
      <c r="J1167"/>
      <c r="K1167"/>
      <c r="L1167"/>
    </row>
    <row r="1168" spans="1:12" x14ac:dyDescent="0.25">
      <c r="A1168"/>
      <c r="B1168"/>
      <c r="C1168"/>
      <c r="D1168" s="82"/>
      <c r="E1168"/>
      <c r="F1168"/>
      <c r="G1168"/>
      <c r="H1168"/>
      <c r="I1168"/>
      <c r="J1168"/>
      <c r="K1168"/>
      <c r="L1168"/>
    </row>
    <row r="1169" spans="1:12" x14ac:dyDescent="0.25">
      <c r="A1169"/>
      <c r="B1169"/>
      <c r="C1169"/>
      <c r="D1169" s="82"/>
      <c r="E1169"/>
      <c r="F1169"/>
      <c r="G1169"/>
      <c r="H1169"/>
      <c r="I1169"/>
      <c r="J1169"/>
      <c r="K1169"/>
      <c r="L1169"/>
    </row>
    <row r="1170" spans="1:12" x14ac:dyDescent="0.25">
      <c r="A1170"/>
      <c r="B1170"/>
      <c r="C1170"/>
      <c r="D1170" s="82"/>
      <c r="E1170"/>
      <c r="F1170"/>
      <c r="G1170"/>
      <c r="H1170"/>
      <c r="I1170"/>
      <c r="J1170"/>
      <c r="K1170"/>
      <c r="L1170"/>
    </row>
    <row r="1171" spans="1:12" x14ac:dyDescent="0.25">
      <c r="A1171"/>
      <c r="B1171"/>
      <c r="C1171"/>
      <c r="D1171" s="82"/>
      <c r="E1171"/>
      <c r="F1171"/>
      <c r="G1171"/>
      <c r="H1171"/>
      <c r="I1171"/>
      <c r="J1171"/>
      <c r="K1171"/>
      <c r="L1171"/>
    </row>
    <row r="1172" spans="1:12" x14ac:dyDescent="0.25">
      <c r="A1172"/>
      <c r="B1172"/>
      <c r="C1172"/>
      <c r="D1172" s="82"/>
      <c r="E1172"/>
      <c r="F1172"/>
      <c r="G1172"/>
      <c r="H1172"/>
      <c r="I1172"/>
      <c r="J1172"/>
      <c r="K1172"/>
      <c r="L1172"/>
    </row>
    <row r="1173" spans="1:12" x14ac:dyDescent="0.25">
      <c r="A1173"/>
      <c r="B1173"/>
      <c r="C1173"/>
      <c r="D1173" s="82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 s="82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 s="82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 s="82"/>
      <c r="E1176"/>
      <c r="F1176"/>
      <c r="G1176"/>
      <c r="H1176"/>
      <c r="I1176"/>
      <c r="J1176"/>
      <c r="K1176"/>
      <c r="L1176"/>
    </row>
    <row r="1177" spans="1:12" x14ac:dyDescent="0.25">
      <c r="A1177"/>
      <c r="B1177"/>
      <c r="C1177"/>
      <c r="D1177" s="82"/>
      <c r="E1177"/>
      <c r="F1177"/>
      <c r="G1177"/>
      <c r="H1177"/>
      <c r="I1177"/>
      <c r="J1177"/>
      <c r="K1177"/>
      <c r="L1177"/>
    </row>
    <row r="1178" spans="1:12" x14ac:dyDescent="0.25">
      <c r="A1178"/>
      <c r="B1178"/>
      <c r="C1178"/>
      <c r="D1178" s="82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 s="82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 s="82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 s="82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 s="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 s="82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 s="82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 s="82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 s="82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 s="82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 s="82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 s="82"/>
      <c r="E1189"/>
      <c r="F1189"/>
      <c r="G1189"/>
      <c r="H1189"/>
      <c r="I1189"/>
      <c r="J1189"/>
      <c r="K1189"/>
      <c r="L1189"/>
    </row>
    <row r="1190" spans="1:12" x14ac:dyDescent="0.25">
      <c r="A1190"/>
      <c r="B1190"/>
      <c r="C1190"/>
      <c r="D1190" s="82"/>
      <c r="E1190"/>
      <c r="F1190"/>
      <c r="G1190"/>
      <c r="H1190"/>
      <c r="I1190"/>
      <c r="J1190"/>
      <c r="K1190"/>
      <c r="L1190"/>
    </row>
    <row r="1191" spans="1:12" x14ac:dyDescent="0.25">
      <c r="A1191"/>
      <c r="B1191"/>
      <c r="C1191"/>
      <c r="D1191" s="82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 s="8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 s="82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 s="82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 s="82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 s="82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 s="82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 s="82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 s="82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 s="82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 s="82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 s="8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 s="82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 s="82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 s="82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 s="82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 s="82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 s="82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 s="82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 s="82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 s="82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 s="8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 s="82"/>
      <c r="E1213"/>
      <c r="F1213"/>
      <c r="G1213"/>
      <c r="H1213"/>
      <c r="I1213"/>
      <c r="J1213"/>
      <c r="K1213"/>
      <c r="L1213"/>
    </row>
    <row r="1214" spans="1:12" x14ac:dyDescent="0.25">
      <c r="A1214"/>
      <c r="B1214"/>
      <c r="C1214"/>
      <c r="D1214" s="82"/>
      <c r="E1214"/>
      <c r="F1214"/>
      <c r="G1214"/>
      <c r="H1214"/>
      <c r="I1214"/>
      <c r="J1214"/>
      <c r="K1214"/>
      <c r="L1214"/>
    </row>
    <row r="1215" spans="1:12" x14ac:dyDescent="0.25">
      <c r="A1215"/>
      <c r="B1215"/>
      <c r="C1215"/>
      <c r="D1215" s="82"/>
      <c r="E1215"/>
      <c r="F1215"/>
      <c r="G1215"/>
      <c r="H1215"/>
      <c r="I1215"/>
      <c r="J1215"/>
      <c r="K1215"/>
      <c r="L1215"/>
    </row>
    <row r="1216" spans="1:12" x14ac:dyDescent="0.25">
      <c r="A1216"/>
      <c r="B1216"/>
      <c r="C1216"/>
      <c r="D1216" s="82"/>
      <c r="E1216"/>
      <c r="F1216"/>
      <c r="G1216"/>
      <c r="H1216"/>
      <c r="I1216"/>
      <c r="J1216"/>
      <c r="K1216"/>
      <c r="L1216"/>
    </row>
    <row r="1217" spans="1:12" x14ac:dyDescent="0.25">
      <c r="A1217"/>
      <c r="B1217"/>
      <c r="C1217"/>
      <c r="D1217" s="82"/>
      <c r="E1217"/>
      <c r="F1217"/>
      <c r="G1217"/>
      <c r="H1217"/>
      <c r="I1217"/>
      <c r="J1217"/>
      <c r="K1217"/>
      <c r="L1217"/>
    </row>
    <row r="1218" spans="1:12" x14ac:dyDescent="0.25">
      <c r="A1218"/>
      <c r="B1218"/>
      <c r="C1218"/>
      <c r="D1218" s="82"/>
      <c r="E1218"/>
      <c r="F1218"/>
      <c r="G1218"/>
      <c r="H1218"/>
      <c r="I1218"/>
      <c r="J1218"/>
      <c r="K1218"/>
      <c r="L1218"/>
    </row>
    <row r="1219" spans="1:12" x14ac:dyDescent="0.25">
      <c r="A1219"/>
      <c r="B1219"/>
      <c r="C1219"/>
      <c r="D1219" s="82"/>
      <c r="E1219"/>
      <c r="F1219"/>
      <c r="G1219"/>
      <c r="H1219"/>
      <c r="I1219"/>
      <c r="J1219"/>
      <c r="K1219"/>
      <c r="L1219"/>
    </row>
    <row r="1220" spans="1:12" x14ac:dyDescent="0.25">
      <c r="A1220"/>
      <c r="B1220"/>
      <c r="C1220"/>
      <c r="D1220" s="82"/>
      <c r="E1220"/>
      <c r="F1220"/>
      <c r="G1220"/>
      <c r="H1220"/>
      <c r="I1220"/>
      <c r="J1220"/>
      <c r="K1220"/>
      <c r="L1220"/>
    </row>
    <row r="1221" spans="1:12" x14ac:dyDescent="0.25">
      <c r="A1221"/>
      <c r="B1221"/>
      <c r="C1221"/>
      <c r="D1221" s="82"/>
      <c r="E1221"/>
      <c r="F1221"/>
      <c r="G1221"/>
      <c r="H1221"/>
      <c r="I1221"/>
      <c r="J1221"/>
      <c r="K1221"/>
      <c r="L1221"/>
    </row>
    <row r="1222" spans="1:12" x14ac:dyDescent="0.25">
      <c r="A1222"/>
      <c r="B1222"/>
      <c r="C1222"/>
      <c r="D1222" s="82"/>
      <c r="E1222"/>
      <c r="F1222"/>
      <c r="G1222"/>
      <c r="H1222"/>
      <c r="I1222"/>
      <c r="J1222"/>
      <c r="K1222"/>
      <c r="L1222"/>
    </row>
    <row r="1223" spans="1:12" x14ac:dyDescent="0.25">
      <c r="A1223"/>
      <c r="B1223"/>
      <c r="C1223"/>
      <c r="D1223" s="82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 s="82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 s="82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 s="82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 s="82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 s="82"/>
      <c r="E1228"/>
      <c r="F1228"/>
      <c r="G1228"/>
      <c r="H1228"/>
      <c r="I1228"/>
      <c r="J1228"/>
      <c r="K1228"/>
      <c r="L1228"/>
    </row>
    <row r="1229" spans="1:12" x14ac:dyDescent="0.25">
      <c r="A1229"/>
      <c r="B1229"/>
      <c r="C1229"/>
      <c r="D1229" s="82"/>
      <c r="E1229"/>
      <c r="F1229"/>
      <c r="G1229"/>
      <c r="H1229"/>
      <c r="I1229"/>
      <c r="J1229"/>
      <c r="K1229"/>
      <c r="L1229"/>
    </row>
    <row r="1230" spans="1:12" x14ac:dyDescent="0.25">
      <c r="A1230"/>
      <c r="B1230"/>
      <c r="C1230"/>
      <c r="D1230" s="82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 s="82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 s="8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 s="82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 s="82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 s="82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 s="82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 s="82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 s="82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 s="82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 s="82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 s="82"/>
      <c r="E1241"/>
      <c r="F1241"/>
      <c r="G1241"/>
      <c r="H1241"/>
      <c r="I1241"/>
      <c r="J1241"/>
      <c r="K1241"/>
      <c r="L1241"/>
    </row>
    <row r="1242" spans="1:12" x14ac:dyDescent="0.25">
      <c r="A1242"/>
      <c r="B1242"/>
      <c r="C1242"/>
      <c r="D1242" s="82"/>
      <c r="E1242"/>
      <c r="F1242"/>
      <c r="G1242"/>
      <c r="H1242"/>
      <c r="I1242"/>
      <c r="J1242"/>
      <c r="K1242"/>
      <c r="L1242"/>
    </row>
    <row r="1243" spans="1:12" x14ac:dyDescent="0.25">
      <c r="A1243"/>
      <c r="B1243"/>
      <c r="C1243"/>
      <c r="D1243" s="82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 s="82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 s="82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 s="82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 s="82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 s="82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 s="82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 s="82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 s="82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 s="8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 s="82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 s="82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 s="82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 s="82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 s="82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 s="82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 s="82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 s="82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 s="82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 s="8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 s="82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 s="82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 s="82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 s="82"/>
      <c r="E1266"/>
      <c r="F1266"/>
      <c r="G1266"/>
      <c r="H1266"/>
      <c r="I1266"/>
      <c r="J1266"/>
      <c r="K1266"/>
      <c r="L1266"/>
    </row>
    <row r="1267" spans="1:12" x14ac:dyDescent="0.25">
      <c r="A1267"/>
      <c r="B1267"/>
      <c r="C1267"/>
      <c r="D1267" s="82"/>
      <c r="E1267"/>
      <c r="F1267"/>
      <c r="G1267"/>
      <c r="H1267"/>
      <c r="I1267"/>
      <c r="J1267"/>
      <c r="K1267"/>
      <c r="L1267"/>
    </row>
    <row r="1268" spans="1:12" x14ac:dyDescent="0.25">
      <c r="A1268"/>
      <c r="B1268"/>
      <c r="C1268"/>
      <c r="D1268" s="82"/>
      <c r="E1268"/>
      <c r="F1268"/>
      <c r="G1268"/>
      <c r="H1268"/>
      <c r="I1268"/>
      <c r="J1268"/>
      <c r="K1268"/>
      <c r="L1268"/>
    </row>
    <row r="1269" spans="1:12" x14ac:dyDescent="0.25">
      <c r="A1269"/>
      <c r="B1269"/>
      <c r="C1269"/>
      <c r="D1269" s="82"/>
      <c r="E1269"/>
      <c r="F1269"/>
      <c r="G1269"/>
      <c r="H1269"/>
      <c r="I1269"/>
      <c r="J1269"/>
      <c r="K1269"/>
      <c r="L1269"/>
    </row>
    <row r="1270" spans="1:12" x14ac:dyDescent="0.25">
      <c r="A1270"/>
      <c r="B1270"/>
      <c r="C1270"/>
      <c r="D1270" s="82"/>
      <c r="E1270"/>
      <c r="F1270"/>
      <c r="G1270"/>
      <c r="H1270"/>
      <c r="I1270"/>
      <c r="J1270"/>
      <c r="K1270"/>
      <c r="L1270"/>
    </row>
    <row r="1271" spans="1:12" x14ac:dyDescent="0.25">
      <c r="A1271"/>
      <c r="B1271"/>
      <c r="C1271"/>
      <c r="D1271" s="82"/>
      <c r="E1271"/>
      <c r="F1271"/>
      <c r="G1271"/>
      <c r="H1271"/>
      <c r="I1271"/>
      <c r="J1271"/>
      <c r="K1271"/>
      <c r="L1271"/>
    </row>
    <row r="1272" spans="1:12" x14ac:dyDescent="0.25">
      <c r="A1272"/>
      <c r="B1272"/>
      <c r="C1272"/>
      <c r="D1272" s="82"/>
      <c r="E1272"/>
      <c r="F1272"/>
      <c r="G1272"/>
      <c r="H1272"/>
      <c r="I1272"/>
      <c r="J1272"/>
      <c r="K1272"/>
      <c r="L1272"/>
    </row>
    <row r="1273" spans="1:12" x14ac:dyDescent="0.25">
      <c r="A1273"/>
      <c r="B1273"/>
      <c r="C1273"/>
      <c r="D1273" s="82"/>
      <c r="E1273"/>
      <c r="F1273"/>
      <c r="G1273"/>
      <c r="H1273"/>
      <c r="I1273"/>
      <c r="J1273"/>
      <c r="K1273"/>
      <c r="L1273"/>
    </row>
    <row r="1274" spans="1:12" x14ac:dyDescent="0.25">
      <c r="A1274"/>
      <c r="B1274"/>
      <c r="C1274"/>
      <c r="D1274" s="82"/>
      <c r="E1274"/>
      <c r="F1274"/>
      <c r="G1274"/>
      <c r="H1274"/>
      <c r="I1274"/>
      <c r="J1274"/>
      <c r="K1274"/>
      <c r="L1274"/>
    </row>
    <row r="1275" spans="1:12" x14ac:dyDescent="0.25">
      <c r="A1275"/>
      <c r="B1275"/>
      <c r="C1275"/>
      <c r="D1275" s="82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 s="82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 s="82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 s="82"/>
      <c r="E1278"/>
      <c r="F1278"/>
      <c r="G1278"/>
      <c r="H1278"/>
      <c r="I1278"/>
      <c r="J1278"/>
      <c r="K1278"/>
      <c r="L1278"/>
    </row>
    <row r="1279" spans="1:12" x14ac:dyDescent="0.25">
      <c r="A1279"/>
      <c r="B1279"/>
      <c r="C1279"/>
      <c r="D1279" s="82"/>
      <c r="E1279"/>
      <c r="F1279"/>
      <c r="G1279"/>
      <c r="H1279"/>
      <c r="I1279"/>
      <c r="J1279"/>
      <c r="K1279"/>
      <c r="L1279"/>
    </row>
    <row r="1280" spans="1:12" x14ac:dyDescent="0.25">
      <c r="A1280"/>
      <c r="B1280"/>
      <c r="C1280"/>
      <c r="D1280" s="82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 s="82"/>
      <c r="E1281"/>
      <c r="F1281"/>
      <c r="G1281"/>
      <c r="H1281"/>
      <c r="I1281"/>
      <c r="J1281"/>
      <c r="K1281"/>
      <c r="L1281"/>
    </row>
    <row r="1282" spans="1:12" x14ac:dyDescent="0.25">
      <c r="A1282"/>
      <c r="B1282"/>
      <c r="C1282"/>
      <c r="D1282" s="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 s="82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 s="82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 s="82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 s="82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 s="82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 s="82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 s="82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 s="82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 s="82"/>
      <c r="E1291"/>
      <c r="F1291"/>
      <c r="G1291"/>
      <c r="H1291"/>
      <c r="I1291"/>
      <c r="J1291"/>
      <c r="K1291"/>
      <c r="L1291"/>
    </row>
    <row r="1292" spans="1:12" x14ac:dyDescent="0.25">
      <c r="A1292"/>
      <c r="B1292"/>
      <c r="C1292"/>
      <c r="D1292" s="82"/>
      <c r="E1292"/>
      <c r="F1292"/>
      <c r="G1292"/>
      <c r="H1292"/>
      <c r="I1292"/>
      <c r="J1292"/>
      <c r="K1292"/>
      <c r="L1292"/>
    </row>
    <row r="1293" spans="1:12" x14ac:dyDescent="0.25">
      <c r="A1293"/>
      <c r="B1293"/>
      <c r="C1293"/>
      <c r="D1293" s="82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 s="82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 s="82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 s="82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 s="82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 s="82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 s="82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 s="82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 s="82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 s="8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 s="82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 s="82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 s="82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 s="82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 s="82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 s="82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 s="82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 s="82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 s="82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 s="8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 s="82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 s="82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 s="82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 s="82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 s="82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 s="82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 s="82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 s="82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 s="82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 s="8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 s="82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 s="82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 s="82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 s="82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 s="82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 s="82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 s="82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 s="82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 s="82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 s="8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 s="82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 s="82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 s="82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 s="82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 s="82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 s="82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 s="82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 s="82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 s="82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 s="8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 s="82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 s="82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 s="82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 s="82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 s="82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 s="82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 s="82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 s="82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 s="82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 s="8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 s="82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 s="82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 s="82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 s="82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 s="82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 s="82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 s="82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 s="82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 s="82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 s="8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 s="82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 s="82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 s="82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 s="82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 s="82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 s="82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 s="82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 s="82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 s="82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 s="8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 s="82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 s="82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 s="82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 s="82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 s="82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 s="82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 s="82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 s="82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 s="82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 s="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 s="82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 s="82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 s="82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 s="82"/>
      <c r="E1386"/>
      <c r="F1386"/>
      <c r="G1386"/>
      <c r="H1386"/>
      <c r="I1386"/>
      <c r="J1386"/>
      <c r="K1386"/>
      <c r="L1386"/>
    </row>
  </sheetData>
  <mergeCells count="2">
    <mergeCell ref="V33:W33"/>
    <mergeCell ref="S33:T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4" ma:contentTypeDescription="Skapa ett nytt dokument." ma:contentTypeScope="" ma:versionID="334363eccf4555575d3f07c14bec6668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bb7fb3903510618bf4386ae514ae7e49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B64493-686E-4D88-B54D-AC5E201FE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Philip Löfgren</cp:lastModifiedBy>
  <dcterms:created xsi:type="dcterms:W3CDTF">2022-04-04T18:43:42Z</dcterms:created>
  <dcterms:modified xsi:type="dcterms:W3CDTF">2024-02-15T16:30:06Z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